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xr:revisionPtr revIDLastSave="0" documentId="13_ncr:1_{8E73F198-6C13-4162-9111-6557A7CA24C7}" xr6:coauthVersionLast="47" xr6:coauthVersionMax="47" xr10:uidLastSave="{00000000-0000-0000-0000-000000000000}"/>
  <bookViews>
    <workbookView xWindow="-120" yWindow="-120" windowWidth="29040" windowHeight="15840" xr2:uid="{00000000-000D-0000-FFFF-FFFF00000000}"/>
  </bookViews>
  <sheets>
    <sheet name="UBS Infrastructure 31 Mar 23" sheetId="10" r:id="rId1"/>
    <sheet name="Pantheon 31 Mar 23" sheetId="5" r:id="rId2"/>
    <sheet name="M&amp;G RED 31 Mar 23" sheetId="1" r:id="rId3"/>
    <sheet name="Infracapital 31 Mar 23" sheetId="4" r:id="rId4"/>
    <sheet name="Adams Street 31 Mar 23" sheetId="12" r:id="rId5"/>
    <sheet name="HarbourVest 31 Mar 23" sheetId="6" r:id="rId6"/>
    <sheet name="IFM 31 Mar 23" sheetId="13" r:id="rId7"/>
  </sheets>
  <definedNames>
    <definedName name="Loc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3" l="1"/>
  <c r="F4" i="4"/>
  <c r="F4" i="1" l="1"/>
  <c r="F4" i="10"/>
  <c r="H24" i="6"/>
  <c r="H5" i="6"/>
  <c r="H6" i="6"/>
  <c r="H7" i="6"/>
  <c r="H8" i="6"/>
  <c r="H9" i="6"/>
  <c r="H10" i="6"/>
  <c r="H11" i="6"/>
  <c r="H12" i="6"/>
  <c r="H13" i="6"/>
  <c r="H14" i="6"/>
  <c r="H15" i="6"/>
  <c r="H16" i="6"/>
  <c r="H17" i="6"/>
  <c r="H18" i="6"/>
  <c r="H19" i="6"/>
  <c r="H20" i="6"/>
  <c r="H21" i="6"/>
  <c r="H22" i="6"/>
  <c r="H4" i="6"/>
  <c r="F35" i="12"/>
  <c r="G35" i="12"/>
  <c r="H35" i="12"/>
  <c r="E35" i="12"/>
  <c r="D35" i="12"/>
  <c r="F5" i="10"/>
  <c r="E5" i="10"/>
  <c r="E4" i="10" l="1"/>
  <c r="F5" i="4"/>
  <c r="E5" i="4"/>
  <c r="E4" i="4"/>
  <c r="E4" i="1" l="1"/>
  <c r="H4" i="5" l="1"/>
</calcChain>
</file>

<file path=xl/sharedStrings.xml><?xml version="1.0" encoding="utf-8"?>
<sst xmlns="http://schemas.openxmlformats.org/spreadsheetml/2006/main" count="365" uniqueCount="128">
  <si>
    <t>Investment</t>
  </si>
  <si>
    <t>Investment Details</t>
  </si>
  <si>
    <t>Characteristics</t>
  </si>
  <si>
    <t>Vintage Year</t>
  </si>
  <si>
    <t>Commitment Amount</t>
  </si>
  <si>
    <t>Investment Amounts</t>
  </si>
  <si>
    <t>IRR* (Local)</t>
  </si>
  <si>
    <t>Name</t>
  </si>
  <si>
    <t>Currency</t>
  </si>
  <si>
    <t xml:space="preserve">Total Distributed </t>
  </si>
  <si>
    <t>TVPI* (Local)</t>
  </si>
  <si>
    <t>As of date</t>
  </si>
  <si>
    <t>GBP</t>
  </si>
  <si>
    <t>Pantheon Global Infrastructure Fund III</t>
  </si>
  <si>
    <t>USD</t>
  </si>
  <si>
    <t xml:space="preserve">Infracapital Partners III </t>
  </si>
  <si>
    <t>Committed</t>
  </si>
  <si>
    <t>Valuation</t>
  </si>
  <si>
    <t>Archmore International Infrastructure Fund I</t>
  </si>
  <si>
    <t>Archmore International Infrastructure Fund III</t>
  </si>
  <si>
    <t>Infracapital Greenfield Partners II (Sterling) SCSp</t>
  </si>
  <si>
    <t>Undrawn</t>
  </si>
  <si>
    <t>Distribution</t>
  </si>
  <si>
    <t>M&amp;G Real Estate Debt Finance VI DAC</t>
  </si>
  <si>
    <t xml:space="preserve">Undrawn Commitment </t>
  </si>
  <si>
    <t>1.3x</t>
  </si>
  <si>
    <t>1.5x</t>
  </si>
  <si>
    <t>The information supplied does not accurately reflect the current or expected performance of the fund in question, should not be used to compare returns among multiple private equity funds, and has not been calculated, reviewed, verified or in any way sanctioned or approved by HarbourVest Partners. This information is solely for use by East Sussex Pension Fund and is not to be used for any commercial purpose or gain.</t>
  </si>
  <si>
    <t>Commitment amount</t>
  </si>
  <si>
    <t>Item</t>
  </si>
  <si>
    <t>Source</t>
  </si>
  <si>
    <t>IRR</t>
  </si>
  <si>
    <t>TVPI</t>
  </si>
  <si>
    <t>As of Date</t>
  </si>
  <si>
    <t>End date of quarter</t>
  </si>
  <si>
    <t>1.2x</t>
  </si>
  <si>
    <t>1.15x</t>
  </si>
  <si>
    <t>1.28x</t>
  </si>
  <si>
    <t>Adams Street 2003 US Fund</t>
  </si>
  <si>
    <t>Adams Street 2003 Non-US Fund</t>
  </si>
  <si>
    <t>Adams Street 2005 Non-US Fund</t>
  </si>
  <si>
    <t>Adams Street 2007 US Fund</t>
  </si>
  <si>
    <t>Adams Street 2007 Non-US Fund</t>
  </si>
  <si>
    <t>Adams Street 2007 Direct Fund</t>
  </si>
  <si>
    <t>Adams Street 2008 US Fund</t>
  </si>
  <si>
    <t>Adams Street 2008 Non-US Fund</t>
  </si>
  <si>
    <t>Adams Street 2008 Direct Fund</t>
  </si>
  <si>
    <t>Adams Street 2009 US Fund</t>
  </si>
  <si>
    <t>Adams Street 2009 Direct Fund</t>
  </si>
  <si>
    <t>Adams Street 2009 Non-US Developed Fund</t>
  </si>
  <si>
    <t>Adams Street 2009 Non-US Emerging Fund</t>
  </si>
  <si>
    <t>Adams Street 2010 US Fund</t>
  </si>
  <si>
    <t>Adams Street 2010 Non-US Developed Fund</t>
  </si>
  <si>
    <t>Adams Street 2010 Non-US Emerging Fund</t>
  </si>
  <si>
    <t>Adams Street 2010 Direct Fund</t>
  </si>
  <si>
    <t>Adams Street 2011 US Fund</t>
  </si>
  <si>
    <t>Adams Street 2011 Non-US Developed Fund</t>
  </si>
  <si>
    <t>Adams Street 2011 Non-US Emerging Fund</t>
  </si>
  <si>
    <t>Adams Street 2011 Direct Fund</t>
  </si>
  <si>
    <t>Adams Street 2013 US Fund</t>
  </si>
  <si>
    <t>Adams Street 2013 Non-US Developed Fund</t>
  </si>
  <si>
    <t>Adams Street 2013 Non-US Emerging Fund</t>
  </si>
  <si>
    <t>Adams Street 2014 Global Fund</t>
  </si>
  <si>
    <t>Adams Street 2017 Global Fund</t>
  </si>
  <si>
    <t>Adams Street 2018 Global Fund</t>
  </si>
  <si>
    <t>Adams Street 2019 Global Fund</t>
  </si>
  <si>
    <t>Adams Street 2021 Global Fund LP</t>
  </si>
  <si>
    <t>Total</t>
  </si>
  <si>
    <t>Co-Investment Fund Programme</t>
  </si>
  <si>
    <t>1.56x</t>
  </si>
  <si>
    <t>1.31x</t>
  </si>
  <si>
    <t>1.67x</t>
  </si>
  <si>
    <t>1.57x</t>
  </si>
  <si>
    <t>0.28x</t>
  </si>
  <si>
    <t>1.78x</t>
  </si>
  <si>
    <t>Fund VII-Cayman Buyout</t>
  </si>
  <si>
    <t>Fund VII-Cayman Venture</t>
  </si>
  <si>
    <t>Fund VII-Cayman Mezzanine</t>
  </si>
  <si>
    <t>Fund VIII-Cayman Buyout</t>
  </si>
  <si>
    <t>Fund VIII-Cayman Venture</t>
  </si>
  <si>
    <t>Fund VIII-Cayman Mezzanine</t>
  </si>
  <si>
    <t>Cleantech Cayman Fund I</t>
  </si>
  <si>
    <t>Fund IX-Cayman Venture</t>
  </si>
  <si>
    <t>Fund IX-Cayman Buyout</t>
  </si>
  <si>
    <t>Fund IX-Cayman Credit Opps</t>
  </si>
  <si>
    <t>Cleantech Cayman Fund II</t>
  </si>
  <si>
    <t>HIPEP VII-AIF Partnership</t>
  </si>
  <si>
    <t>HIPEP VIII Partnership AIF</t>
  </si>
  <si>
    <t>Fund XI-Combined AIF</t>
  </si>
  <si>
    <t>HIPEP IX AIF</t>
  </si>
  <si>
    <t>Fund XII-Combined AIF</t>
  </si>
  <si>
    <t>HIPEP IV-Supplemental</t>
  </si>
  <si>
    <t>HIPEP V-Cayman Partnership</t>
  </si>
  <si>
    <t>HIPEP VI-Cayman Partnership</t>
  </si>
  <si>
    <t>EUR</t>
  </si>
  <si>
    <t>1.7x</t>
  </si>
  <si>
    <t>1.6x</t>
  </si>
  <si>
    <t>1.4x</t>
  </si>
  <si>
    <t>1.8x</t>
  </si>
  <si>
    <t>2.1x</t>
  </si>
  <si>
    <t>3.2x</t>
  </si>
  <si>
    <t>2.2x</t>
  </si>
  <si>
    <t>Vintage Year (does not change)</t>
  </si>
  <si>
    <t>USD / EUR (does not change)</t>
  </si>
  <si>
    <t>Commited Capital (snip above)</t>
  </si>
  <si>
    <t>Contributed Capital (snip above)</t>
  </si>
  <si>
    <t>Cumulative Distribution (snip above)</t>
  </si>
  <si>
    <t>NAV (snip above)</t>
  </si>
  <si>
    <t>Calculated in Cell</t>
  </si>
  <si>
    <t>Investor IRR (snip above)</t>
  </si>
  <si>
    <t>TV/C (snip above)</t>
  </si>
  <si>
    <t>1.77x</t>
  </si>
  <si>
    <t>1.58x</t>
  </si>
  <si>
    <t>1.51x</t>
  </si>
  <si>
    <t>1.05x</t>
  </si>
  <si>
    <t>0.87x</t>
  </si>
  <si>
    <t>0.16x</t>
  </si>
  <si>
    <t>0.11x</t>
  </si>
  <si>
    <t>0.03x</t>
  </si>
  <si>
    <t>1.07x</t>
  </si>
  <si>
    <t>1.1x</t>
  </si>
  <si>
    <t>1.9x</t>
  </si>
  <si>
    <t>IFM Infrastructure Fund</t>
  </si>
  <si>
    <t>Year Invested</t>
  </si>
  <si>
    <t>Time Weighted Return</t>
  </si>
  <si>
    <t>Fund Type</t>
  </si>
  <si>
    <t>Open-ended</t>
  </si>
  <si>
    <t>Closed-ended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</si>
</sst>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5"/>
      <color theme="1"/>
      <name val="Frutiger 45 Light"/>
      <family val="2"/>
    </font>
    <font>
      <sz val="11"/>
      <color theme="1"/>
      <name val="Frutiger 45 Light"/>
      <family val="2"/>
      <scheme val="minor"/>
    </font>
    <font>
      <sz val="10.5"/>
      <color theme="1"/>
      <name val="Frutiger 45 Light"/>
      <family val="2"/>
    </font>
    <font>
      <b/>
      <sz val="18"/>
      <color theme="3"/>
      <name val="UBSHeadline"/>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sz val="10.5"/>
      <name val="Frutiger 45 Light"/>
      <family val="2"/>
    </font>
    <font>
      <sz val="10"/>
      <name val="Arial"/>
      <family val="2"/>
    </font>
    <font>
      <sz val="10"/>
      <name val="Arial"/>
      <family val="2"/>
    </font>
    <font>
      <b/>
      <sz val="10.5"/>
      <color rgb="FFFF0000"/>
      <name val="Frutiger 45 Light"/>
    </font>
    <font>
      <b/>
      <sz val="9"/>
      <color theme="1"/>
      <name val="Frutiger 45 Light"/>
      <family val="2"/>
    </font>
    <font>
      <sz val="9"/>
      <color theme="1"/>
      <name val="Frutiger 45 Light"/>
      <family val="2"/>
    </font>
    <font>
      <b/>
      <sz val="18"/>
      <color rgb="FFFF0000"/>
      <name val="Frutiger 45 Light"/>
    </font>
    <font>
      <sz val="18"/>
      <color theme="1"/>
      <name val="Frutiger 45 Light"/>
    </font>
    <font>
      <sz val="11"/>
      <color theme="1"/>
      <name val="Gill Sans MT"/>
      <family val="2"/>
    </font>
    <font>
      <sz val="10.5"/>
      <color theme="1"/>
      <name val="Gill Sans MT"/>
      <family val="2"/>
    </font>
    <font>
      <b/>
      <sz val="12"/>
      <color theme="0"/>
      <name val="Gill Sans MT"/>
      <family val="2"/>
    </font>
    <font>
      <b/>
      <sz val="10.5"/>
      <color theme="1"/>
      <name val="Gill Sans MT"/>
      <family val="2"/>
    </font>
    <font>
      <sz val="12"/>
      <color theme="1"/>
      <name val="Gill Sans MT"/>
      <family val="2"/>
    </font>
    <font>
      <b/>
      <sz val="12"/>
      <color theme="1"/>
      <name val="Gill Sans MT"/>
      <family val="2"/>
    </font>
    <font>
      <b/>
      <sz val="12"/>
      <name val="Gill Sans MT"/>
      <family val="2"/>
    </font>
    <font>
      <sz val="10"/>
      <color rgb="FF000000"/>
      <name val="Arial"/>
      <family val="2"/>
    </font>
    <font>
      <i/>
      <sz val="10"/>
      <color rgb="FF000000"/>
      <name val="Arial"/>
      <family val="2"/>
    </font>
    <font>
      <b/>
      <sz val="12"/>
      <color rgb="FFFF0000"/>
      <name val="Frutiger 45 Light"/>
    </font>
    <font>
      <sz val="8"/>
      <name val="Frutiger 45 Light"/>
      <family val="2"/>
    </font>
    <font>
      <i/>
      <sz val="20"/>
      <color rgb="FF000000"/>
      <name val="Arial"/>
      <family val="2"/>
    </font>
    <font>
      <sz val="12"/>
      <name val="Gill Sans MT"/>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28825A"/>
        <bgColor indexed="64"/>
      </patternFill>
    </fill>
    <fill>
      <patternFill patternType="solid">
        <fgColor theme="2"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9" fillId="0" borderId="0"/>
    <xf numFmtId="0" fontId="20" fillId="0" borderId="0"/>
    <xf numFmtId="0" fontId="1" fillId="0" borderId="0"/>
    <xf numFmtId="9" fontId="1" fillId="0" borderId="0" applyFont="0" applyFill="0" applyBorder="0" applyAlignment="0" applyProtection="0"/>
  </cellStyleXfs>
  <cellXfs count="52">
    <xf numFmtId="0" fontId="0" fillId="0" borderId="0" xfId="0"/>
    <xf numFmtId="0" fontId="18" fillId="0" borderId="0" xfId="0" applyFont="1" applyAlignment="1">
      <alignment wrapText="1"/>
    </xf>
    <xf numFmtId="4" fontId="18" fillId="0" borderId="0" xfId="0" applyNumberFormat="1" applyFont="1" applyAlignment="1">
      <alignment wrapText="1"/>
    </xf>
    <xf numFmtId="0" fontId="23" fillId="0" borderId="0" xfId="0" applyFont="1"/>
    <xf numFmtId="0" fontId="22" fillId="9" borderId="0" xfId="0" applyFont="1" applyFill="1"/>
    <xf numFmtId="0" fontId="23" fillId="9" borderId="0" xfId="0" applyFont="1" applyFill="1"/>
    <xf numFmtId="3" fontId="23" fillId="0" borderId="0" xfId="0" applyNumberFormat="1" applyFont="1"/>
    <xf numFmtId="14" fontId="23" fillId="0" borderId="0" xfId="0" applyNumberFormat="1" applyFont="1"/>
    <xf numFmtId="0" fontId="25" fillId="0" borderId="0" xfId="0" applyFont="1"/>
    <xf numFmtId="0" fontId="26" fillId="0" borderId="0" xfId="20" applyFont="1"/>
    <xf numFmtId="0" fontId="27" fillId="0" borderId="0" xfId="0" applyFont="1"/>
    <xf numFmtId="0" fontId="30" fillId="0" borderId="0" xfId="0" applyFont="1"/>
    <xf numFmtId="0" fontId="31" fillId="0" borderId="10" xfId="0" applyFont="1" applyBorder="1"/>
    <xf numFmtId="0" fontId="31" fillId="0" borderId="10" xfId="0" applyFont="1" applyBorder="1" applyAlignment="1">
      <alignment horizontal="center"/>
    </xf>
    <xf numFmtId="0" fontId="28" fillId="10" borderId="10" xfId="0" applyFont="1" applyFill="1" applyBorder="1" applyAlignment="1">
      <alignment horizontal="left"/>
    </xf>
    <xf numFmtId="0" fontId="33" fillId="0" borderId="0" xfId="0" applyFont="1" applyAlignment="1">
      <alignment vertical="center"/>
    </xf>
    <xf numFmtId="0" fontId="30" fillId="0" borderId="10" xfId="0" applyFont="1" applyBorder="1" applyAlignment="1">
      <alignment horizontal="center"/>
    </xf>
    <xf numFmtId="14" fontId="30" fillId="0" borderId="10" xfId="0" applyNumberFormat="1" applyFont="1" applyBorder="1" applyAlignment="1">
      <alignment horizontal="center"/>
    </xf>
    <xf numFmtId="15" fontId="30" fillId="0" borderId="10" xfId="0" applyNumberFormat="1" applyFont="1" applyBorder="1" applyAlignment="1">
      <alignment horizontal="center"/>
    </xf>
    <xf numFmtId="0" fontId="29" fillId="0" borderId="0" xfId="0" applyFont="1"/>
    <xf numFmtId="0" fontId="28" fillId="0" borderId="0" xfId="0" applyFont="1"/>
    <xf numFmtId="0" fontId="30" fillId="0" borderId="0" xfId="0" applyFont="1" applyAlignment="1">
      <alignment horizontal="center"/>
    </xf>
    <xf numFmtId="3" fontId="30" fillId="0" borderId="0" xfId="0" applyNumberFormat="1" applyFont="1" applyAlignment="1">
      <alignment horizontal="center"/>
    </xf>
    <xf numFmtId="10" fontId="30" fillId="0" borderId="0" xfId="0" applyNumberFormat="1" applyFont="1" applyAlignment="1">
      <alignment horizontal="center"/>
    </xf>
    <xf numFmtId="4" fontId="30" fillId="0" borderId="0" xfId="0" applyNumberFormat="1" applyFont="1" applyAlignment="1">
      <alignment horizontal="center"/>
    </xf>
    <xf numFmtId="15" fontId="30" fillId="0" borderId="0" xfId="0" applyNumberFormat="1" applyFont="1" applyAlignment="1">
      <alignment horizontal="center"/>
    </xf>
    <xf numFmtId="0" fontId="28" fillId="0" borderId="0" xfId="0" applyFont="1" applyAlignment="1">
      <alignment horizontal="left"/>
    </xf>
    <xf numFmtId="0" fontId="17" fillId="0" borderId="0" xfId="0" applyFont="1"/>
    <xf numFmtId="0" fontId="26" fillId="0" borderId="0" xfId="0" applyFont="1"/>
    <xf numFmtId="0" fontId="24" fillId="0" borderId="0" xfId="0" applyFont="1" applyAlignment="1">
      <alignment horizontal="center" wrapText="1"/>
    </xf>
    <xf numFmtId="0" fontId="35" fillId="0" borderId="0" xfId="0" applyFont="1"/>
    <xf numFmtId="0" fontId="37"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3" fontId="30" fillId="0" borderId="10" xfId="0" applyNumberFormat="1" applyFont="1" applyBorder="1" applyAlignment="1">
      <alignment horizontal="center"/>
    </xf>
    <xf numFmtId="10" fontId="30" fillId="0" borderId="10" xfId="0" applyNumberFormat="1" applyFont="1" applyBorder="1" applyAlignment="1">
      <alignment horizontal="center"/>
    </xf>
    <xf numFmtId="4" fontId="30" fillId="0" borderId="10" xfId="0" applyNumberFormat="1" applyFont="1" applyBorder="1" applyAlignment="1">
      <alignment horizontal="center"/>
    </xf>
    <xf numFmtId="0" fontId="38" fillId="0" borderId="10" xfId="0" applyFont="1" applyBorder="1" applyAlignment="1">
      <alignment horizontal="center"/>
    </xf>
    <xf numFmtId="3" fontId="38" fillId="0" borderId="10" xfId="0" applyNumberFormat="1" applyFont="1" applyBorder="1" applyAlignment="1">
      <alignment horizontal="center"/>
    </xf>
    <xf numFmtId="10" fontId="38" fillId="0" borderId="10" xfId="0" applyNumberFormat="1" applyFont="1" applyBorder="1" applyAlignment="1">
      <alignment horizontal="center"/>
    </xf>
    <xf numFmtId="0" fontId="24" fillId="0" borderId="0" xfId="0" applyFont="1" applyAlignment="1">
      <alignment wrapText="1"/>
    </xf>
    <xf numFmtId="0" fontId="32" fillId="11" borderId="11"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32" fillId="11" borderId="11"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13" xfId="0" applyFont="1" applyFill="1" applyBorder="1" applyAlignment="1">
      <alignment horizontal="center" vertical="center"/>
    </xf>
    <xf numFmtId="0" fontId="24" fillId="0" borderId="0" xfId="0" applyFont="1" applyAlignment="1">
      <alignment wrapText="1"/>
    </xf>
    <xf numFmtId="0" fontId="25" fillId="0" borderId="0" xfId="0" applyFont="1" applyAlignment="1">
      <alignment wrapText="1"/>
    </xf>
    <xf numFmtId="0" fontId="34" fillId="0" borderId="0" xfId="0" applyFont="1" applyAlignment="1">
      <alignment horizontal="center" vertical="center"/>
    </xf>
    <xf numFmtId="0" fontId="37" fillId="0" borderId="0" xfId="0" applyFont="1" applyAlignment="1">
      <alignment horizontal="center" vertical="center" wrapText="1"/>
    </xf>
    <xf numFmtId="0" fontId="21" fillId="0" borderId="0" xfId="0" applyFont="1" applyAlignment="1">
      <alignment wrapText="1"/>
    </xf>
  </cellXfs>
  <cellStyles count="22">
    <cellStyle name="Bad" xfId="7" builtinId="27" hidden="1"/>
    <cellStyle name="Calculation" xfId="11" builtinId="22" hidden="1"/>
    <cellStyle name="Check Cell" xfId="13" builtinId="23" hidden="1"/>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ellStyle name="Normal 2" xfId="18" xr:uid="{C3C0B584-92A4-45F0-8281-1A739F65E402}"/>
    <cellStyle name="Normal 3" xfId="19" xr:uid="{385219E5-FB23-4929-AC20-B19F79922D77}"/>
    <cellStyle name="Normal 4" xfId="20" xr:uid="{FABB785C-E3FA-45D6-BCFF-6AB53B958DD9}"/>
    <cellStyle name="Note" xfId="15" builtinId="10" hidden="1"/>
    <cellStyle name="Output" xfId="10" builtinId="21" hidden="1"/>
    <cellStyle name="Percent 2" xfId="21" xr:uid="{A2CF9441-8F4D-4AAD-B131-0224523E356E}"/>
    <cellStyle name="Title" xfId="1" builtinId="15" hidden="1"/>
    <cellStyle name="Total" xfId="17" builtinId="25" hidden="1"/>
    <cellStyle name="Warning Text" xfId="14" builtinId="11" hidden="1"/>
  </cellStyles>
  <dxfs count="0"/>
  <tableStyles count="0" defaultTableStyle="TableStyleMedium2" defaultPivotStyle="PivotStyleLight16"/>
  <colors>
    <mruColors>
      <color rgb="FF28825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7B7D80"/>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C041-BEEB-4B06-91E5-DB1510D48B8B}">
  <sheetPr codeName="Sheet1"/>
  <dimension ref="A2:L55"/>
  <sheetViews>
    <sheetView tabSelected="1" zoomScale="70" zoomScaleNormal="70" workbookViewId="0">
      <selection activeCell="I31" sqref="I31"/>
    </sheetView>
  </sheetViews>
  <sheetFormatPr defaultColWidth="8.625" defaultRowHeight="17.25"/>
  <cols>
    <col min="1" max="1" width="45.125" style="9" bestFit="1" customWidth="1"/>
    <col min="2" max="2" width="12.375" style="9" bestFit="1" customWidth="1"/>
    <col min="3" max="3" width="9.375" style="9" bestFit="1" customWidth="1"/>
    <col min="4" max="4" width="21.375" style="9" bestFit="1" customWidth="1"/>
    <col min="5" max="5" width="20.875" style="9" bestFit="1" customWidth="1"/>
    <col min="6" max="6" width="16.375" style="9" bestFit="1" customWidth="1"/>
    <col min="7" max="7" width="13.125" style="9" bestFit="1" customWidth="1"/>
    <col min="8" max="8" width="24.375" style="9" customWidth="1"/>
    <col min="9" max="9" width="22.375" style="9" customWidth="1"/>
    <col min="10" max="10" width="12.125" style="9" bestFit="1" customWidth="1"/>
    <col min="11" max="11" width="13.375" style="9" bestFit="1" customWidth="1"/>
    <col min="12" max="12" width="9.875" style="9" bestFit="1" customWidth="1"/>
    <col min="13" max="16384" width="8.625" style="9"/>
  </cols>
  <sheetData>
    <row r="2" spans="1:12" ht="30" customHeight="1">
      <c r="A2" s="44" t="s">
        <v>0</v>
      </c>
      <c r="B2" s="45"/>
      <c r="C2" s="44" t="s">
        <v>1</v>
      </c>
      <c r="D2" s="45"/>
      <c r="E2" s="44" t="s">
        <v>5</v>
      </c>
      <c r="F2" s="46"/>
      <c r="G2" s="46"/>
      <c r="H2" s="45"/>
      <c r="I2" s="41" t="s">
        <v>2</v>
      </c>
      <c r="J2" s="42"/>
      <c r="K2" s="42"/>
      <c r="L2" s="43"/>
    </row>
    <row r="3" spans="1:12" ht="24.95" customHeight="1">
      <c r="A3" s="12" t="s">
        <v>7</v>
      </c>
      <c r="B3" s="13" t="s">
        <v>123</v>
      </c>
      <c r="C3" s="13" t="s">
        <v>8</v>
      </c>
      <c r="D3" s="13" t="s">
        <v>4</v>
      </c>
      <c r="E3" s="13" t="s">
        <v>16</v>
      </c>
      <c r="F3" s="13" t="s">
        <v>22</v>
      </c>
      <c r="G3" s="13" t="s">
        <v>17</v>
      </c>
      <c r="H3" s="12" t="s">
        <v>24</v>
      </c>
      <c r="I3" s="12" t="s">
        <v>125</v>
      </c>
      <c r="J3" s="13" t="s">
        <v>6</v>
      </c>
      <c r="K3" s="13" t="s">
        <v>10</v>
      </c>
      <c r="L3" s="13" t="s">
        <v>11</v>
      </c>
    </row>
    <row r="4" spans="1:12" ht="24.95" customHeight="1">
      <c r="A4" s="14" t="s">
        <v>18</v>
      </c>
      <c r="B4" s="16">
        <v>2008</v>
      </c>
      <c r="C4" s="16" t="s">
        <v>14</v>
      </c>
      <c r="D4" s="34">
        <v>35000000</v>
      </c>
      <c r="E4" s="34">
        <f>D4-H4</f>
        <v>33294433</v>
      </c>
      <c r="F4" s="34">
        <f>1074000000*2.3%</f>
        <v>24702000</v>
      </c>
      <c r="G4" s="34">
        <v>13158502</v>
      </c>
      <c r="H4" s="34">
        <v>1705567</v>
      </c>
      <c r="I4" s="34" t="s">
        <v>127</v>
      </c>
      <c r="J4" s="35">
        <v>0.03</v>
      </c>
      <c r="K4" s="36" t="s">
        <v>37</v>
      </c>
      <c r="L4" s="18">
        <v>45016</v>
      </c>
    </row>
    <row r="5" spans="1:12" ht="19.5">
      <c r="A5" s="14" t="s">
        <v>19</v>
      </c>
      <c r="B5" s="16">
        <v>2019</v>
      </c>
      <c r="C5" s="16" t="s">
        <v>14</v>
      </c>
      <c r="D5" s="34">
        <v>50000000</v>
      </c>
      <c r="E5" s="34">
        <f>D5-H5</f>
        <v>33128924.609999999</v>
      </c>
      <c r="F5" s="34">
        <f>42900000*32.58%</f>
        <v>13976820</v>
      </c>
      <c r="G5" s="34">
        <v>31875697.120000001</v>
      </c>
      <c r="H5" s="34">
        <v>16871075.390000001</v>
      </c>
      <c r="I5" s="34" t="s">
        <v>127</v>
      </c>
      <c r="J5" s="35">
        <v>0.1774</v>
      </c>
      <c r="K5" s="36" t="s">
        <v>37</v>
      </c>
      <c r="L5" s="18">
        <v>45016</v>
      </c>
    </row>
    <row r="6" spans="1:12" ht="19.5">
      <c r="A6" s="26"/>
      <c r="B6" s="21"/>
      <c r="C6" s="21"/>
      <c r="D6" s="22"/>
      <c r="E6" s="22"/>
      <c r="F6" s="22"/>
      <c r="G6" s="22"/>
      <c r="H6" s="22"/>
      <c r="I6" s="22"/>
      <c r="J6" s="23"/>
      <c r="K6" s="24"/>
      <c r="L6" s="25"/>
    </row>
    <row r="8" spans="1:12" ht="23.25">
      <c r="A8" s="40"/>
      <c r="B8" s="40"/>
      <c r="C8" s="40"/>
      <c r="D8" s="40"/>
      <c r="E8" s="40"/>
      <c r="F8" s="40"/>
      <c r="G8" s="40"/>
      <c r="H8" s="40"/>
      <c r="I8" s="29"/>
    </row>
    <row r="9" spans="1:12" ht="23.25">
      <c r="B9" s="29"/>
      <c r="C9" s="29"/>
      <c r="D9" s="29"/>
      <c r="E9" s="29"/>
      <c r="F9" s="29"/>
      <c r="G9" s="29"/>
      <c r="H9" s="29"/>
      <c r="I9" s="29"/>
    </row>
    <row r="10" spans="1:12" ht="23.25">
      <c r="B10" s="29"/>
      <c r="C10" s="29"/>
      <c r="D10" s="29"/>
      <c r="E10" s="29"/>
      <c r="F10" s="29"/>
      <c r="G10" s="29"/>
      <c r="H10" s="29"/>
      <c r="I10" s="29"/>
    </row>
    <row r="45" spans="1:7" ht="18">
      <c r="A45" s="19"/>
      <c r="B45" s="19"/>
      <c r="F45" s="19"/>
      <c r="G45" s="19"/>
    </row>
    <row r="46" spans="1:7" ht="18">
      <c r="A46" s="28"/>
      <c r="B46" s="10"/>
      <c r="F46" s="28"/>
      <c r="G46" s="10"/>
    </row>
    <row r="47" spans="1:7" ht="18">
      <c r="A47" s="10"/>
      <c r="B47" s="10"/>
      <c r="F47" s="10"/>
      <c r="G47" s="10"/>
    </row>
    <row r="48" spans="1:7" ht="18">
      <c r="A48" s="10"/>
      <c r="B48" s="10"/>
      <c r="F48" s="10"/>
      <c r="G48" s="10"/>
    </row>
    <row r="49" spans="1:7" ht="18">
      <c r="A49" s="10"/>
      <c r="B49" s="10"/>
      <c r="F49" s="10"/>
      <c r="G49" s="10"/>
    </row>
    <row r="50" spans="1:7" ht="18">
      <c r="A50" s="10"/>
      <c r="B50" s="10"/>
      <c r="F50" s="10"/>
      <c r="G50" s="10"/>
    </row>
    <row r="51" spans="1:7" ht="18">
      <c r="A51" s="10"/>
      <c r="B51" s="10"/>
      <c r="F51" s="10"/>
      <c r="G51" s="10"/>
    </row>
    <row r="52" spans="1:7" ht="18">
      <c r="A52" s="10"/>
      <c r="B52" s="10"/>
      <c r="F52" s="10"/>
      <c r="G52" s="10"/>
    </row>
    <row r="53" spans="1:7" ht="18">
      <c r="A53" s="10"/>
      <c r="B53" s="10"/>
      <c r="F53" s="10"/>
      <c r="G53" s="10"/>
    </row>
    <row r="54" spans="1:7" ht="18">
      <c r="A54" s="10"/>
      <c r="B54" s="10"/>
      <c r="F54" s="10"/>
      <c r="G54" s="10"/>
    </row>
    <row r="55" spans="1:7" ht="18">
      <c r="A55" s="10"/>
      <c r="B55" s="10"/>
      <c r="F55" s="10"/>
      <c r="G55" s="10"/>
    </row>
  </sheetData>
  <mergeCells count="4">
    <mergeCell ref="I2:L2"/>
    <mergeCell ref="A2:B2"/>
    <mergeCell ref="C2:D2"/>
    <mergeCell ref="E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2B57-5D51-4276-9BC7-4A2AAE3C6DE3}">
  <sheetPr codeName="Sheet2"/>
  <dimension ref="A2:M31"/>
  <sheetViews>
    <sheetView topLeftCell="A2" zoomScale="70" zoomScaleNormal="70" workbookViewId="0">
      <selection activeCell="A7" sqref="A7:E7"/>
    </sheetView>
  </sheetViews>
  <sheetFormatPr defaultColWidth="8.875" defaultRowHeight="18"/>
  <cols>
    <col min="1" max="1" width="39.375" style="10" bestFit="1" customWidth="1"/>
    <col min="2" max="2" width="13.625" style="10" bestFit="1" customWidth="1"/>
    <col min="3" max="3" width="9.625" style="10" bestFit="1" customWidth="1"/>
    <col min="4" max="4" width="22.625" style="10" bestFit="1" customWidth="1"/>
    <col min="5" max="5" width="21.375" style="10" bestFit="1" customWidth="1"/>
    <col min="6" max="6" width="12.375" style="10" bestFit="1" customWidth="1"/>
    <col min="7" max="7" width="12.875" style="10" customWidth="1"/>
    <col min="8" max="8" width="24.125" style="10" customWidth="1"/>
    <col min="9" max="9" width="12.875" style="10" customWidth="1"/>
    <col min="10" max="10" width="12.625" style="10" bestFit="1" customWidth="1"/>
    <col min="11" max="11" width="14.375" style="10" bestFit="1" customWidth="1"/>
    <col min="12" max="12" width="10.625" style="10" bestFit="1" customWidth="1"/>
    <col min="13" max="13" width="10.125" style="10" bestFit="1" customWidth="1"/>
    <col min="14" max="16384" width="8.875" style="10"/>
  </cols>
  <sheetData>
    <row r="2" spans="1:13" ht="30" customHeight="1">
      <c r="A2" s="44" t="s">
        <v>0</v>
      </c>
      <c r="B2" s="45"/>
      <c r="C2" s="44" t="s">
        <v>1</v>
      </c>
      <c r="D2" s="45"/>
      <c r="E2" s="44" t="s">
        <v>5</v>
      </c>
      <c r="F2" s="46"/>
      <c r="G2" s="46"/>
      <c r="H2" s="45"/>
      <c r="I2" s="41" t="s">
        <v>2</v>
      </c>
      <c r="J2" s="42"/>
      <c r="K2" s="42"/>
      <c r="L2" s="43"/>
      <c r="M2" s="19"/>
    </row>
    <row r="3" spans="1:13" s="11" customFormat="1" ht="24.95" customHeight="1">
      <c r="A3" s="12" t="s">
        <v>7</v>
      </c>
      <c r="B3" s="13" t="s">
        <v>123</v>
      </c>
      <c r="C3" s="13" t="s">
        <v>8</v>
      </c>
      <c r="D3" s="13" t="s">
        <v>4</v>
      </c>
      <c r="E3" s="13" t="s">
        <v>16</v>
      </c>
      <c r="F3" s="13" t="s">
        <v>22</v>
      </c>
      <c r="G3" s="13" t="s">
        <v>17</v>
      </c>
      <c r="H3" s="12" t="s">
        <v>24</v>
      </c>
      <c r="I3" s="12" t="s">
        <v>125</v>
      </c>
      <c r="J3" s="13" t="s">
        <v>6</v>
      </c>
      <c r="K3" s="13" t="s">
        <v>10</v>
      </c>
      <c r="L3" s="13" t="s">
        <v>11</v>
      </c>
      <c r="M3" s="20">
        <v>1.3747320000000001</v>
      </c>
    </row>
    <row r="4" spans="1:13" s="11" customFormat="1" ht="24.95" customHeight="1">
      <c r="A4" s="14" t="s">
        <v>13</v>
      </c>
      <c r="B4" s="16">
        <v>2017</v>
      </c>
      <c r="C4" s="16" t="s">
        <v>14</v>
      </c>
      <c r="D4" s="34">
        <v>117000000</v>
      </c>
      <c r="E4" s="34">
        <v>104465900</v>
      </c>
      <c r="F4" s="34">
        <v>31650900</v>
      </c>
      <c r="G4" s="34">
        <v>109288291</v>
      </c>
      <c r="H4" s="34">
        <f>D4-E4</f>
        <v>12534100</v>
      </c>
      <c r="I4" s="34" t="s">
        <v>127</v>
      </c>
      <c r="J4" s="35">
        <v>0.13400000000000001</v>
      </c>
      <c r="K4" s="36" t="s">
        <v>70</v>
      </c>
      <c r="L4" s="18">
        <v>45016</v>
      </c>
    </row>
    <row r="7" spans="1:13" ht="32.450000000000003" customHeight="1">
      <c r="A7" s="40"/>
      <c r="B7" s="40"/>
      <c r="C7" s="40"/>
      <c r="D7" s="40"/>
      <c r="E7" s="40"/>
    </row>
    <row r="8" spans="1:13" ht="19.5">
      <c r="A8" s="11"/>
      <c r="B8" s="11"/>
      <c r="C8" s="11"/>
    </row>
    <row r="9" spans="1:13" ht="19.5">
      <c r="A9" s="11"/>
      <c r="B9" s="11"/>
      <c r="C9" s="11"/>
    </row>
    <row r="30" spans="1:2">
      <c r="A30" s="19"/>
      <c r="B30" s="19"/>
    </row>
    <row r="31" spans="1:2">
      <c r="A31" s="28"/>
    </row>
  </sheetData>
  <mergeCells count="4">
    <mergeCell ref="I2:L2"/>
    <mergeCell ref="A2:B2"/>
    <mergeCell ref="C2:D2"/>
    <mergeCell ref="E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M57"/>
  <sheetViews>
    <sheetView topLeftCell="A2" zoomScale="70" zoomScaleNormal="70" workbookViewId="0">
      <selection activeCell="A8" sqref="A8:H8"/>
    </sheetView>
  </sheetViews>
  <sheetFormatPr defaultRowHeight="13.5"/>
  <cols>
    <col min="1" max="1" width="39" bestFit="1" customWidth="1"/>
    <col min="2" max="2" width="13.375" bestFit="1" customWidth="1"/>
    <col min="3" max="3" width="9.625" bestFit="1" customWidth="1"/>
    <col min="4" max="4" width="22.5" bestFit="1" customWidth="1"/>
    <col min="5" max="5" width="21.375" bestFit="1" customWidth="1"/>
    <col min="6" max="6" width="18.125" bestFit="1" customWidth="1"/>
    <col min="7" max="7" width="12.375" bestFit="1" customWidth="1"/>
    <col min="8" max="8" width="24.5" bestFit="1" customWidth="1"/>
    <col min="9" max="9" width="24.5" customWidth="1"/>
    <col min="10" max="10" width="12.5" bestFit="1" customWidth="1"/>
    <col min="11" max="11" width="14" bestFit="1" customWidth="1"/>
    <col min="12" max="12" width="13.25" customWidth="1"/>
    <col min="13" max="13" width="14.125" bestFit="1" customWidth="1"/>
  </cols>
  <sheetData>
    <row r="2" spans="1:13" ht="30" customHeight="1">
      <c r="A2" s="44" t="s">
        <v>0</v>
      </c>
      <c r="B2" s="45"/>
      <c r="C2" s="44" t="s">
        <v>1</v>
      </c>
      <c r="D2" s="45"/>
      <c r="E2" s="44" t="s">
        <v>5</v>
      </c>
      <c r="F2" s="46"/>
      <c r="G2" s="46"/>
      <c r="H2" s="45"/>
      <c r="I2" s="41" t="s">
        <v>2</v>
      </c>
      <c r="J2" s="42"/>
      <c r="K2" s="42"/>
      <c r="L2" s="43"/>
      <c r="M2" s="27"/>
    </row>
    <row r="3" spans="1:13" ht="24.95" customHeight="1">
      <c r="A3" s="12" t="s">
        <v>7</v>
      </c>
      <c r="B3" s="13" t="s">
        <v>123</v>
      </c>
      <c r="C3" s="13" t="s">
        <v>8</v>
      </c>
      <c r="D3" s="13" t="s">
        <v>4</v>
      </c>
      <c r="E3" s="13" t="s">
        <v>16</v>
      </c>
      <c r="F3" s="13" t="s">
        <v>9</v>
      </c>
      <c r="G3" s="13" t="s">
        <v>17</v>
      </c>
      <c r="H3" s="12" t="s">
        <v>24</v>
      </c>
      <c r="I3" s="12" t="s">
        <v>125</v>
      </c>
      <c r="J3" s="13" t="s">
        <v>6</v>
      </c>
      <c r="K3" s="13" t="s">
        <v>10</v>
      </c>
      <c r="L3" s="13" t="s">
        <v>11</v>
      </c>
    </row>
    <row r="4" spans="1:13" ht="24.95" customHeight="1">
      <c r="A4" s="14" t="s">
        <v>23</v>
      </c>
      <c r="B4" s="16">
        <v>2010</v>
      </c>
      <c r="C4" s="16" t="s">
        <v>12</v>
      </c>
      <c r="D4" s="34">
        <v>60000000</v>
      </c>
      <c r="E4" s="34">
        <f>D4-H4</f>
        <v>40068211.039999999</v>
      </c>
      <c r="F4" s="34">
        <f>417508461*7.16%</f>
        <v>29893605.807599999</v>
      </c>
      <c r="G4" s="34">
        <v>43817202.409999996</v>
      </c>
      <c r="H4" s="34">
        <v>19931788.960000001</v>
      </c>
      <c r="I4" s="34" t="s">
        <v>127</v>
      </c>
      <c r="J4" s="35">
        <v>2.9000000000000001E-2</v>
      </c>
      <c r="K4" s="16" t="s">
        <v>36</v>
      </c>
      <c r="L4" s="18">
        <v>45016</v>
      </c>
    </row>
    <row r="6" spans="1:13">
      <c r="A6" s="1"/>
      <c r="B6" s="2"/>
      <c r="C6" s="1"/>
    </row>
    <row r="7" spans="1:13" ht="23.25">
      <c r="A7" s="8"/>
      <c r="B7" s="8"/>
      <c r="C7" s="8"/>
    </row>
    <row r="8" spans="1:13" ht="23.1" customHeight="1">
      <c r="A8" s="40"/>
      <c r="B8" s="40"/>
      <c r="C8" s="40"/>
      <c r="D8" s="40"/>
      <c r="E8" s="40"/>
      <c r="F8" s="40"/>
      <c r="G8" s="40"/>
      <c r="H8" s="40"/>
      <c r="I8" s="29"/>
    </row>
    <row r="9" spans="1:13" ht="19.5">
      <c r="A9" s="11"/>
      <c r="B9" s="11"/>
      <c r="C9" s="11"/>
      <c r="D9" s="10"/>
      <c r="E9" s="10"/>
    </row>
    <row r="13" spans="1:13" ht="19.5">
      <c r="E13" s="21"/>
      <c r="F13" s="21"/>
      <c r="G13" s="21"/>
      <c r="H13" s="21"/>
      <c r="I13" s="21"/>
    </row>
    <row r="47" spans="1:2" ht="18">
      <c r="A47" s="19"/>
      <c r="B47" s="19"/>
    </row>
    <row r="48" spans="1:2" ht="18">
      <c r="A48" s="28"/>
      <c r="B48" s="10"/>
    </row>
    <row r="49" spans="1:2" ht="18">
      <c r="A49" s="10"/>
      <c r="B49" s="10"/>
    </row>
    <row r="50" spans="1:2" ht="18">
      <c r="A50" s="10"/>
      <c r="B50" s="10"/>
    </row>
    <row r="51" spans="1:2" ht="18">
      <c r="A51" s="10"/>
      <c r="B51" s="10"/>
    </row>
    <row r="52" spans="1:2" ht="18">
      <c r="A52" s="10"/>
      <c r="B52" s="10"/>
    </row>
    <row r="53" spans="1:2" ht="18">
      <c r="A53" s="10"/>
      <c r="B53" s="10"/>
    </row>
    <row r="54" spans="1:2" ht="18">
      <c r="A54" s="10"/>
      <c r="B54" s="10"/>
    </row>
    <row r="55" spans="1:2" ht="18">
      <c r="A55" s="10"/>
      <c r="B55" s="10"/>
    </row>
    <row r="56" spans="1:2" ht="18">
      <c r="A56" s="10"/>
      <c r="B56" s="10"/>
    </row>
    <row r="57" spans="1:2" ht="18">
      <c r="A57" s="10"/>
      <c r="B57" s="10"/>
    </row>
  </sheetData>
  <mergeCells count="4">
    <mergeCell ref="I2:L2"/>
    <mergeCell ref="A2:B2"/>
    <mergeCell ref="C2:D2"/>
    <mergeCell ref="E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M70"/>
  <sheetViews>
    <sheetView zoomScale="85" zoomScaleNormal="85" workbookViewId="0">
      <selection activeCell="A9" sqref="A9:H9"/>
    </sheetView>
  </sheetViews>
  <sheetFormatPr defaultColWidth="8.625" defaultRowHeight="12"/>
  <cols>
    <col min="1" max="1" width="48.875" style="3" bestFit="1" customWidth="1"/>
    <col min="2" max="2" width="13.375" style="3" bestFit="1" customWidth="1"/>
    <col min="3" max="3" width="9.625" style="3" bestFit="1" customWidth="1"/>
    <col min="4" max="4" width="22.625" style="3" bestFit="1" customWidth="1"/>
    <col min="5" max="5" width="23.125" style="3" customWidth="1"/>
    <col min="6" max="6" width="18.125" style="3" bestFit="1" customWidth="1"/>
    <col min="7" max="7" width="12.625" style="3" bestFit="1" customWidth="1"/>
    <col min="8" max="8" width="24.125" style="3" bestFit="1" customWidth="1"/>
    <col min="9" max="9" width="24.125" style="3" customWidth="1"/>
    <col min="10" max="10" width="12.5" style="3" bestFit="1" customWidth="1"/>
    <col min="11" max="11" width="13.875" style="3" bestFit="1" customWidth="1"/>
    <col min="12" max="12" width="13.5" style="3" customWidth="1"/>
    <col min="13" max="16384" width="8.625" style="3"/>
  </cols>
  <sheetData>
    <row r="2" spans="1:13" ht="30" customHeight="1">
      <c r="A2" s="44" t="s">
        <v>0</v>
      </c>
      <c r="B2" s="45"/>
      <c r="C2" s="44" t="s">
        <v>1</v>
      </c>
      <c r="D2" s="45"/>
      <c r="E2" s="44" t="s">
        <v>5</v>
      </c>
      <c r="F2" s="46"/>
      <c r="G2" s="46"/>
      <c r="H2" s="45"/>
      <c r="I2" s="41" t="s">
        <v>2</v>
      </c>
      <c r="J2" s="42"/>
      <c r="K2" s="42"/>
      <c r="L2" s="43"/>
      <c r="M2" s="4"/>
    </row>
    <row r="3" spans="1:13" ht="24.95" customHeight="1">
      <c r="A3" s="12" t="s">
        <v>7</v>
      </c>
      <c r="B3" s="13" t="s">
        <v>123</v>
      </c>
      <c r="C3" s="12" t="s">
        <v>8</v>
      </c>
      <c r="D3" s="12" t="s">
        <v>4</v>
      </c>
      <c r="E3" s="12" t="s">
        <v>16</v>
      </c>
      <c r="F3" s="12" t="s">
        <v>9</v>
      </c>
      <c r="G3" s="12" t="s">
        <v>17</v>
      </c>
      <c r="H3" s="12" t="s">
        <v>24</v>
      </c>
      <c r="I3" s="12" t="s">
        <v>125</v>
      </c>
      <c r="J3" s="12" t="s">
        <v>6</v>
      </c>
      <c r="K3" s="12" t="s">
        <v>10</v>
      </c>
      <c r="L3" s="12" t="s">
        <v>11</v>
      </c>
      <c r="M3" s="5"/>
    </row>
    <row r="4" spans="1:13" ht="24.95" customHeight="1">
      <c r="A4" s="14" t="s">
        <v>15</v>
      </c>
      <c r="B4" s="16">
        <v>2018</v>
      </c>
      <c r="C4" s="16" t="s">
        <v>12</v>
      </c>
      <c r="D4" s="34">
        <v>42000000</v>
      </c>
      <c r="E4" s="34">
        <f>D4-H4</f>
        <v>34147220</v>
      </c>
      <c r="F4" s="34">
        <f>31200000*12.02%</f>
        <v>3750240</v>
      </c>
      <c r="G4" s="34">
        <v>42299439</v>
      </c>
      <c r="H4" s="34">
        <v>7852780</v>
      </c>
      <c r="I4" s="34" t="s">
        <v>127</v>
      </c>
      <c r="J4" s="35">
        <v>7.9000000000000001E-2</v>
      </c>
      <c r="K4" s="16" t="s">
        <v>35</v>
      </c>
      <c r="L4" s="18">
        <v>45016</v>
      </c>
      <c r="M4" s="5"/>
    </row>
    <row r="5" spans="1:13" ht="24.95" customHeight="1">
      <c r="A5" s="14" t="s">
        <v>20</v>
      </c>
      <c r="B5" s="16">
        <v>2019</v>
      </c>
      <c r="C5" s="16" t="s">
        <v>12</v>
      </c>
      <c r="D5" s="34">
        <v>20000000</v>
      </c>
      <c r="E5" s="34">
        <f>D5-H5</f>
        <v>7120721</v>
      </c>
      <c r="F5" s="34">
        <f>0*3.96%</f>
        <v>0</v>
      </c>
      <c r="G5" s="34">
        <v>10964137</v>
      </c>
      <c r="H5" s="34">
        <v>12879279</v>
      </c>
      <c r="I5" s="34" t="s">
        <v>127</v>
      </c>
      <c r="J5" s="35">
        <v>0.39100000000000001</v>
      </c>
      <c r="K5" s="16" t="s">
        <v>97</v>
      </c>
      <c r="L5" s="18">
        <v>45016</v>
      </c>
    </row>
    <row r="8" spans="1:13">
      <c r="A8" s="7"/>
      <c r="D8" s="6"/>
      <c r="E8" s="6"/>
    </row>
    <row r="9" spans="1:13" ht="23.1" customHeight="1">
      <c r="A9" s="40"/>
      <c r="B9" s="40"/>
      <c r="C9" s="40"/>
      <c r="D9" s="40"/>
      <c r="E9" s="40"/>
      <c r="F9" s="40"/>
      <c r="G9" s="40"/>
      <c r="H9" s="40"/>
      <c r="I9" s="29"/>
    </row>
    <row r="12" spans="1:13" ht="15.75">
      <c r="A12" s="30"/>
      <c r="G12" s="30"/>
    </row>
    <row r="19" spans="4:9" ht="11.1" customHeight="1">
      <c r="D19" s="21"/>
      <c r="E19" s="21"/>
      <c r="F19" s="21"/>
      <c r="G19" s="21"/>
      <c r="H19" s="21"/>
      <c r="I19" s="21"/>
    </row>
    <row r="20" spans="4:9" ht="8.1" customHeight="1">
      <c r="D20" s="21"/>
      <c r="E20" s="21"/>
      <c r="F20" s="21"/>
      <c r="G20" s="21"/>
      <c r="H20" s="21"/>
      <c r="I20" s="21"/>
    </row>
    <row r="60" spans="1:9" ht="18">
      <c r="A60" s="19"/>
      <c r="B60" s="19"/>
      <c r="G60" s="19"/>
      <c r="H60" s="19"/>
      <c r="I60" s="19"/>
    </row>
    <row r="61" spans="1:9" ht="18">
      <c r="A61" s="28"/>
      <c r="B61" s="10"/>
      <c r="G61" s="28"/>
      <c r="H61" s="10"/>
      <c r="I61" s="10"/>
    </row>
    <row r="62" spans="1:9" ht="18">
      <c r="A62" s="10"/>
      <c r="B62" s="10"/>
      <c r="G62" s="10"/>
      <c r="H62" s="10"/>
      <c r="I62" s="10"/>
    </row>
    <row r="63" spans="1:9" ht="18">
      <c r="A63" s="10"/>
      <c r="B63" s="10"/>
      <c r="G63" s="10"/>
      <c r="H63" s="10"/>
      <c r="I63" s="10"/>
    </row>
    <row r="64" spans="1:9" ht="18">
      <c r="A64" s="10"/>
      <c r="B64" s="10"/>
      <c r="G64" s="10"/>
      <c r="H64" s="10"/>
      <c r="I64" s="10"/>
    </row>
    <row r="65" spans="1:9" ht="18">
      <c r="A65" s="10"/>
      <c r="B65" s="10"/>
      <c r="G65" s="10"/>
      <c r="H65" s="10"/>
      <c r="I65" s="10"/>
    </row>
    <row r="66" spans="1:9" ht="18">
      <c r="A66" s="10"/>
      <c r="B66" s="10"/>
      <c r="G66" s="10"/>
      <c r="H66" s="10"/>
      <c r="I66" s="10"/>
    </row>
    <row r="67" spans="1:9" ht="18">
      <c r="A67" s="10"/>
      <c r="B67" s="10"/>
      <c r="G67" s="10"/>
      <c r="H67" s="10"/>
      <c r="I67" s="10"/>
    </row>
    <row r="68" spans="1:9" ht="18">
      <c r="A68" s="10"/>
      <c r="B68" s="10"/>
      <c r="G68" s="10"/>
      <c r="H68" s="10"/>
      <c r="I68" s="10"/>
    </row>
    <row r="69" spans="1:9" ht="18">
      <c r="A69" s="10"/>
      <c r="B69" s="10"/>
      <c r="G69" s="10"/>
      <c r="H69" s="10"/>
      <c r="I69" s="10"/>
    </row>
    <row r="70" spans="1:9" ht="18">
      <c r="A70" s="10"/>
      <c r="B70" s="10"/>
      <c r="G70" s="10"/>
      <c r="H70" s="10"/>
      <c r="I70" s="10"/>
    </row>
  </sheetData>
  <mergeCells count="4">
    <mergeCell ref="I2:L2"/>
    <mergeCell ref="A2:B2"/>
    <mergeCell ref="C2:D2"/>
    <mergeCell ref="E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580E-8755-4636-AC9A-6A86A98DBCD6}">
  <dimension ref="A2:L112"/>
  <sheetViews>
    <sheetView topLeftCell="A26" zoomScale="70" zoomScaleNormal="70" workbookViewId="0">
      <selection activeCell="A40" sqref="A40:H40"/>
    </sheetView>
  </sheetViews>
  <sheetFormatPr defaultRowHeight="13.5"/>
  <cols>
    <col min="1" max="1" width="49" bestFit="1" customWidth="1"/>
    <col min="2" max="2" width="13.625" bestFit="1" customWidth="1"/>
    <col min="3" max="3" width="9.75" bestFit="1" customWidth="1"/>
    <col min="4" max="4" width="22.75" bestFit="1" customWidth="1"/>
    <col min="5" max="5" width="21.25" bestFit="1" customWidth="1"/>
    <col min="6" max="6" width="18.25" bestFit="1" customWidth="1"/>
    <col min="7" max="7" width="12.25" customWidth="1"/>
    <col min="8" max="8" width="24.125" bestFit="1" customWidth="1"/>
    <col min="9" max="9" width="24.125" customWidth="1"/>
    <col min="10" max="10" width="12.625" bestFit="1" customWidth="1"/>
    <col min="11" max="11" width="14.375" bestFit="1" customWidth="1"/>
    <col min="12" max="12" width="10.75" bestFit="1" customWidth="1"/>
  </cols>
  <sheetData>
    <row r="2" spans="1:12" ht="18.600000000000001" customHeight="1">
      <c r="A2" s="44" t="s">
        <v>0</v>
      </c>
      <c r="B2" s="45"/>
      <c r="C2" s="44" t="s">
        <v>1</v>
      </c>
      <c r="D2" s="45"/>
      <c r="E2" s="44" t="s">
        <v>5</v>
      </c>
      <c r="F2" s="46"/>
      <c r="G2" s="46"/>
      <c r="H2" s="45"/>
      <c r="I2" s="41" t="s">
        <v>2</v>
      </c>
      <c r="J2" s="42"/>
      <c r="K2" s="42"/>
      <c r="L2" s="43"/>
    </row>
    <row r="3" spans="1:12" ht="19.5">
      <c r="A3" s="12" t="s">
        <v>7</v>
      </c>
      <c r="B3" s="13" t="s">
        <v>123</v>
      </c>
      <c r="C3" s="12" t="s">
        <v>8</v>
      </c>
      <c r="D3" s="12" t="s">
        <v>4</v>
      </c>
      <c r="E3" s="12" t="s">
        <v>16</v>
      </c>
      <c r="F3" s="12" t="s">
        <v>9</v>
      </c>
      <c r="G3" s="12" t="s">
        <v>17</v>
      </c>
      <c r="H3" s="12" t="s">
        <v>24</v>
      </c>
      <c r="I3" s="12" t="s">
        <v>125</v>
      </c>
      <c r="J3" s="12" t="s">
        <v>6</v>
      </c>
      <c r="K3" s="12" t="s">
        <v>10</v>
      </c>
      <c r="L3" s="12" t="s">
        <v>11</v>
      </c>
    </row>
    <row r="4" spans="1:12" ht="19.5">
      <c r="A4" s="14" t="s">
        <v>38</v>
      </c>
      <c r="B4" s="37">
        <v>2003</v>
      </c>
      <c r="C4" s="37" t="s">
        <v>14</v>
      </c>
      <c r="D4" s="38">
        <v>32000000</v>
      </c>
      <c r="E4" s="38">
        <v>31477376</v>
      </c>
      <c r="F4" s="38">
        <v>49046185</v>
      </c>
      <c r="G4" s="38">
        <v>435505</v>
      </c>
      <c r="H4" s="38">
        <v>1600000</v>
      </c>
      <c r="I4" s="34" t="s">
        <v>127</v>
      </c>
      <c r="J4" s="39">
        <v>7.4200000000000002E-2</v>
      </c>
      <c r="K4" s="37" t="s">
        <v>69</v>
      </c>
      <c r="L4" s="18">
        <v>45016</v>
      </c>
    </row>
    <row r="5" spans="1:12" ht="19.5">
      <c r="A5" s="14" t="s">
        <v>39</v>
      </c>
      <c r="B5" s="37">
        <v>2003</v>
      </c>
      <c r="C5" s="37" t="s">
        <v>14</v>
      </c>
      <c r="D5" s="38">
        <v>32000000</v>
      </c>
      <c r="E5" s="38">
        <v>30737166</v>
      </c>
      <c r="F5" s="38">
        <v>48016707</v>
      </c>
      <c r="G5" s="38">
        <v>1252462</v>
      </c>
      <c r="H5" s="38">
        <v>1440001</v>
      </c>
      <c r="I5" s="34" t="s">
        <v>127</v>
      </c>
      <c r="J5" s="39">
        <v>9.4299999999999995E-2</v>
      </c>
      <c r="K5" s="37" t="s">
        <v>69</v>
      </c>
      <c r="L5" s="18">
        <v>45016</v>
      </c>
    </row>
    <row r="6" spans="1:12" ht="19.5">
      <c r="A6" s="14" t="s">
        <v>40</v>
      </c>
      <c r="B6" s="37">
        <v>2005</v>
      </c>
      <c r="C6" s="37" t="s">
        <v>14</v>
      </c>
      <c r="D6" s="38">
        <v>11000000</v>
      </c>
      <c r="E6" s="38">
        <v>10551864</v>
      </c>
      <c r="F6" s="38">
        <v>13835730</v>
      </c>
      <c r="G6" s="38">
        <v>433710</v>
      </c>
      <c r="H6" s="38">
        <v>544500</v>
      </c>
      <c r="I6" s="34" t="s">
        <v>127</v>
      </c>
      <c r="J6" s="39">
        <v>4.5499999999999999E-2</v>
      </c>
      <c r="K6" s="37" t="s">
        <v>70</v>
      </c>
      <c r="L6" s="18">
        <v>45016</v>
      </c>
    </row>
    <row r="7" spans="1:12" ht="19.5">
      <c r="A7" s="14" t="s">
        <v>41</v>
      </c>
      <c r="B7" s="37">
        <v>2007</v>
      </c>
      <c r="C7" s="37" t="s">
        <v>14</v>
      </c>
      <c r="D7" s="38">
        <v>11500000</v>
      </c>
      <c r="E7" s="38">
        <v>11398075</v>
      </c>
      <c r="F7" s="38">
        <v>20640452</v>
      </c>
      <c r="G7" s="38">
        <v>2168746</v>
      </c>
      <c r="H7" s="38">
        <v>534750</v>
      </c>
      <c r="I7" s="34" t="s">
        <v>127</v>
      </c>
      <c r="J7" s="39">
        <v>0.1202</v>
      </c>
      <c r="K7" s="37" t="s">
        <v>71</v>
      </c>
      <c r="L7" s="18">
        <v>45016</v>
      </c>
    </row>
    <row r="8" spans="1:12" ht="19.5">
      <c r="A8" s="14" t="s">
        <v>42</v>
      </c>
      <c r="B8" s="37">
        <v>2007</v>
      </c>
      <c r="C8" s="37" t="s">
        <v>14</v>
      </c>
      <c r="D8" s="38">
        <v>13500000</v>
      </c>
      <c r="E8" s="38">
        <v>12912863</v>
      </c>
      <c r="F8" s="38">
        <v>19033718</v>
      </c>
      <c r="G8" s="38">
        <v>2374113</v>
      </c>
      <c r="H8" s="38">
        <v>668250</v>
      </c>
      <c r="I8" s="34" t="s">
        <v>127</v>
      </c>
      <c r="J8" s="39">
        <v>7.9100000000000004E-2</v>
      </c>
      <c r="K8" s="37" t="s">
        <v>71</v>
      </c>
      <c r="L8" s="18">
        <v>45016</v>
      </c>
    </row>
    <row r="9" spans="1:12" ht="19.5">
      <c r="A9" s="14" t="s">
        <v>43</v>
      </c>
      <c r="B9" s="37">
        <v>2007</v>
      </c>
      <c r="C9" s="37" t="s">
        <v>14</v>
      </c>
      <c r="D9" s="38">
        <v>2000000</v>
      </c>
      <c r="E9" s="38">
        <v>1985407</v>
      </c>
      <c r="F9" s="38">
        <v>4270471</v>
      </c>
      <c r="G9" s="38">
        <v>491224</v>
      </c>
      <c r="H9" s="38">
        <v>52000</v>
      </c>
      <c r="I9" s="34" t="s">
        <v>127</v>
      </c>
      <c r="J9" s="39">
        <v>0.1162</v>
      </c>
      <c r="K9" s="37" t="s">
        <v>71</v>
      </c>
      <c r="L9" s="18">
        <v>45016</v>
      </c>
    </row>
    <row r="10" spans="1:12" ht="19.5">
      <c r="A10" s="14" t="s">
        <v>44</v>
      </c>
      <c r="B10" s="37">
        <v>2008</v>
      </c>
      <c r="C10" s="37" t="s">
        <v>14</v>
      </c>
      <c r="D10" s="38">
        <v>9500000</v>
      </c>
      <c r="E10" s="38">
        <v>9153955</v>
      </c>
      <c r="F10" s="38">
        <v>17885735</v>
      </c>
      <c r="G10" s="38">
        <v>3002959</v>
      </c>
      <c r="H10" s="38">
        <v>658350</v>
      </c>
      <c r="I10" s="34" t="s">
        <v>127</v>
      </c>
      <c r="J10" s="39">
        <v>0.15659999999999999</v>
      </c>
      <c r="K10" s="37" t="s">
        <v>111</v>
      </c>
      <c r="L10" s="18">
        <v>45016</v>
      </c>
    </row>
    <row r="11" spans="1:12" ht="19.5">
      <c r="A11" s="14" t="s">
        <v>45</v>
      </c>
      <c r="B11" s="37">
        <v>2008</v>
      </c>
      <c r="C11" s="37" t="s">
        <v>14</v>
      </c>
      <c r="D11" s="38">
        <v>11500000</v>
      </c>
      <c r="E11" s="38">
        <v>10547129</v>
      </c>
      <c r="F11" s="38">
        <v>16112302</v>
      </c>
      <c r="G11" s="38">
        <v>4601314</v>
      </c>
      <c r="H11" s="38">
        <v>997050</v>
      </c>
      <c r="I11" s="34" t="s">
        <v>127</v>
      </c>
      <c r="J11" s="39">
        <v>0.1116</v>
      </c>
      <c r="K11" s="37" t="s">
        <v>111</v>
      </c>
      <c r="L11" s="18">
        <v>45016</v>
      </c>
    </row>
    <row r="12" spans="1:12" ht="19.5">
      <c r="A12" s="14" t="s">
        <v>46</v>
      </c>
      <c r="B12" s="37">
        <v>2008</v>
      </c>
      <c r="C12" s="37" t="s">
        <v>14</v>
      </c>
      <c r="D12" s="38">
        <v>2000000</v>
      </c>
      <c r="E12" s="38">
        <v>1994666</v>
      </c>
      <c r="F12" s="38">
        <v>4447215</v>
      </c>
      <c r="G12" s="38">
        <v>732716</v>
      </c>
      <c r="H12" s="38">
        <v>50200</v>
      </c>
      <c r="I12" s="34" t="s">
        <v>127</v>
      </c>
      <c r="J12" s="39">
        <v>0.14960000000000001</v>
      </c>
      <c r="K12" s="37" t="s">
        <v>111</v>
      </c>
      <c r="L12" s="18">
        <v>45016</v>
      </c>
    </row>
    <row r="13" spans="1:12" ht="19.5">
      <c r="A13" s="14" t="s">
        <v>47</v>
      </c>
      <c r="B13" s="37">
        <v>2009</v>
      </c>
      <c r="C13" s="37" t="s">
        <v>14</v>
      </c>
      <c r="D13" s="38">
        <v>6750000</v>
      </c>
      <c r="E13" s="38">
        <v>6314221</v>
      </c>
      <c r="F13" s="38">
        <v>11216120</v>
      </c>
      <c r="G13" s="38">
        <v>3821965</v>
      </c>
      <c r="H13" s="38">
        <v>553500</v>
      </c>
      <c r="I13" s="34" t="s">
        <v>127</v>
      </c>
      <c r="J13" s="39">
        <v>0.15340000000000001</v>
      </c>
      <c r="K13" s="37" t="s">
        <v>112</v>
      </c>
      <c r="L13" s="18">
        <v>45016</v>
      </c>
    </row>
    <row r="14" spans="1:12" ht="19.5">
      <c r="A14" s="14" t="s">
        <v>49</v>
      </c>
      <c r="B14" s="37">
        <v>2009</v>
      </c>
      <c r="C14" s="37" t="s">
        <v>14</v>
      </c>
      <c r="D14" s="38">
        <v>6750000</v>
      </c>
      <c r="E14" s="38">
        <v>6022782</v>
      </c>
      <c r="F14" s="38">
        <v>8880113</v>
      </c>
      <c r="G14" s="38">
        <v>2975694</v>
      </c>
      <c r="H14" s="38">
        <v>745875</v>
      </c>
      <c r="I14" s="34" t="s">
        <v>127</v>
      </c>
      <c r="J14" s="39">
        <v>0.129</v>
      </c>
      <c r="K14" s="37" t="s">
        <v>112</v>
      </c>
      <c r="L14" s="18">
        <v>45016</v>
      </c>
    </row>
    <row r="15" spans="1:12" ht="19.5">
      <c r="A15" s="14" t="s">
        <v>50</v>
      </c>
      <c r="B15" s="37">
        <v>2009</v>
      </c>
      <c r="C15" s="37" t="s">
        <v>14</v>
      </c>
      <c r="D15" s="38">
        <v>1500000</v>
      </c>
      <c r="E15" s="38">
        <v>1383930</v>
      </c>
      <c r="F15" s="38">
        <v>1483609</v>
      </c>
      <c r="G15" s="38">
        <v>1162423</v>
      </c>
      <c r="H15" s="38">
        <v>122250</v>
      </c>
      <c r="I15" s="34" t="s">
        <v>127</v>
      </c>
      <c r="J15" s="39">
        <v>8.9800000000000005E-2</v>
      </c>
      <c r="K15" s="37" t="s">
        <v>112</v>
      </c>
      <c r="L15" s="18">
        <v>45016</v>
      </c>
    </row>
    <row r="16" spans="1:12" ht="19.5">
      <c r="A16" s="14" t="s">
        <v>48</v>
      </c>
      <c r="B16" s="37">
        <v>2009</v>
      </c>
      <c r="C16" s="37" t="s">
        <v>14</v>
      </c>
      <c r="D16" s="38">
        <v>750000</v>
      </c>
      <c r="E16" s="38">
        <v>749709</v>
      </c>
      <c r="F16" s="38">
        <v>1258145</v>
      </c>
      <c r="G16" s="38">
        <v>205908</v>
      </c>
      <c r="H16" s="38">
        <v>14850</v>
      </c>
      <c r="I16" s="34" t="s">
        <v>127</v>
      </c>
      <c r="J16" s="39">
        <v>0.1268</v>
      </c>
      <c r="K16" s="37" t="s">
        <v>112</v>
      </c>
      <c r="L16" s="18">
        <v>45016</v>
      </c>
    </row>
    <row r="17" spans="1:12" ht="19.5">
      <c r="A17" s="14" t="s">
        <v>51</v>
      </c>
      <c r="B17" s="37">
        <v>2010</v>
      </c>
      <c r="C17" s="37" t="s">
        <v>14</v>
      </c>
      <c r="D17" s="38">
        <v>8400000</v>
      </c>
      <c r="E17" s="38">
        <v>7524193</v>
      </c>
      <c r="F17" s="38">
        <v>13401268</v>
      </c>
      <c r="G17" s="38">
        <v>5382240</v>
      </c>
      <c r="H17" s="38">
        <v>999600</v>
      </c>
      <c r="I17" s="34" t="s">
        <v>127</v>
      </c>
      <c r="J17" s="39">
        <v>0.16520000000000001</v>
      </c>
      <c r="K17" s="37" t="s">
        <v>72</v>
      </c>
      <c r="L17" s="18">
        <v>45016</v>
      </c>
    </row>
    <row r="18" spans="1:12" ht="19.5">
      <c r="A18" s="14" t="s">
        <v>52</v>
      </c>
      <c r="B18" s="37">
        <v>2010</v>
      </c>
      <c r="C18" s="37" t="s">
        <v>14</v>
      </c>
      <c r="D18" s="38">
        <v>6700000</v>
      </c>
      <c r="E18" s="38">
        <v>6051636</v>
      </c>
      <c r="F18" s="38">
        <v>8905689</v>
      </c>
      <c r="G18" s="38">
        <v>2818460</v>
      </c>
      <c r="H18" s="38">
        <v>666650</v>
      </c>
      <c r="I18" s="34" t="s">
        <v>127</v>
      </c>
      <c r="J18" s="39">
        <v>0.13059999999999999</v>
      </c>
      <c r="K18" s="37" t="s">
        <v>72</v>
      </c>
      <c r="L18" s="18">
        <v>45016</v>
      </c>
    </row>
    <row r="19" spans="1:12" ht="19.5">
      <c r="A19" s="14" t="s">
        <v>53</v>
      </c>
      <c r="B19" s="37">
        <v>2010</v>
      </c>
      <c r="C19" s="37" t="s">
        <v>14</v>
      </c>
      <c r="D19" s="38">
        <v>1700000</v>
      </c>
      <c r="E19" s="38">
        <v>1533210</v>
      </c>
      <c r="F19" s="38">
        <v>1565156</v>
      </c>
      <c r="G19" s="38">
        <v>1539577</v>
      </c>
      <c r="H19" s="38">
        <v>173400</v>
      </c>
      <c r="I19" s="34" t="s">
        <v>127</v>
      </c>
      <c r="J19" s="39">
        <v>0.1055</v>
      </c>
      <c r="K19" s="37" t="s">
        <v>72</v>
      </c>
      <c r="L19" s="18">
        <v>45016</v>
      </c>
    </row>
    <row r="20" spans="1:12" ht="19.5">
      <c r="A20" s="14" t="s">
        <v>54</v>
      </c>
      <c r="B20" s="37">
        <v>2010</v>
      </c>
      <c r="C20" s="37" t="s">
        <v>14</v>
      </c>
      <c r="D20" s="38">
        <v>3400000</v>
      </c>
      <c r="E20" s="38">
        <v>3310031</v>
      </c>
      <c r="F20" s="38">
        <v>4988728</v>
      </c>
      <c r="G20" s="38">
        <v>1102350</v>
      </c>
      <c r="H20" s="38">
        <v>132600</v>
      </c>
      <c r="I20" s="34" t="s">
        <v>127</v>
      </c>
      <c r="J20" s="39">
        <v>0.11459999999999999</v>
      </c>
      <c r="K20" s="37" t="s">
        <v>72</v>
      </c>
      <c r="L20" s="18">
        <v>45016</v>
      </c>
    </row>
    <row r="21" spans="1:12" ht="19.5">
      <c r="A21" s="14" t="s">
        <v>55</v>
      </c>
      <c r="B21" s="37">
        <v>2011</v>
      </c>
      <c r="C21" s="37" t="s">
        <v>14</v>
      </c>
      <c r="D21" s="38">
        <v>7500000</v>
      </c>
      <c r="E21" s="38">
        <v>6599927</v>
      </c>
      <c r="F21" s="38">
        <v>10961678</v>
      </c>
      <c r="G21" s="38">
        <v>5257670</v>
      </c>
      <c r="H21" s="38">
        <v>978750</v>
      </c>
      <c r="I21" s="34" t="s">
        <v>127</v>
      </c>
      <c r="J21" s="39">
        <v>0.16320000000000001</v>
      </c>
      <c r="K21" s="37" t="s">
        <v>113</v>
      </c>
      <c r="L21" s="18">
        <v>45016</v>
      </c>
    </row>
    <row r="22" spans="1:12" ht="19.5">
      <c r="A22" s="14" t="s">
        <v>56</v>
      </c>
      <c r="B22" s="37">
        <v>2011</v>
      </c>
      <c r="C22" s="37" t="s">
        <v>14</v>
      </c>
      <c r="D22" s="38">
        <v>6000000</v>
      </c>
      <c r="E22" s="38">
        <v>5064161</v>
      </c>
      <c r="F22" s="38">
        <v>7227573</v>
      </c>
      <c r="G22" s="38">
        <v>3208488</v>
      </c>
      <c r="H22" s="38">
        <v>957000</v>
      </c>
      <c r="I22" s="34" t="s">
        <v>127</v>
      </c>
      <c r="J22" s="39">
        <v>0.14230000000000001</v>
      </c>
      <c r="K22" s="37" t="s">
        <v>113</v>
      </c>
      <c r="L22" s="18">
        <v>45016</v>
      </c>
    </row>
    <row r="23" spans="1:12" ht="19.5">
      <c r="A23" s="14" t="s">
        <v>57</v>
      </c>
      <c r="B23" s="37">
        <v>2011</v>
      </c>
      <c r="C23" s="37" t="s">
        <v>14</v>
      </c>
      <c r="D23" s="38">
        <v>1500000</v>
      </c>
      <c r="E23" s="38">
        <v>1313234</v>
      </c>
      <c r="F23" s="38">
        <v>1526206</v>
      </c>
      <c r="G23" s="38">
        <v>1523236</v>
      </c>
      <c r="H23" s="38">
        <v>192750</v>
      </c>
      <c r="I23" s="34" t="s">
        <v>127</v>
      </c>
      <c r="J23" s="39">
        <v>0.13059999999999999</v>
      </c>
      <c r="K23" s="37" t="s">
        <v>113</v>
      </c>
      <c r="L23" s="18">
        <v>45016</v>
      </c>
    </row>
    <row r="24" spans="1:12" ht="19.5">
      <c r="A24" s="14" t="s">
        <v>58</v>
      </c>
      <c r="B24" s="37">
        <v>2011</v>
      </c>
      <c r="C24" s="37" t="s">
        <v>14</v>
      </c>
      <c r="D24" s="38">
        <v>3000000</v>
      </c>
      <c r="E24" s="38">
        <v>2816876</v>
      </c>
      <c r="F24" s="38">
        <v>4118401</v>
      </c>
      <c r="G24" s="38">
        <v>1392136</v>
      </c>
      <c r="H24" s="38">
        <v>224700</v>
      </c>
      <c r="I24" s="34" t="s">
        <v>127</v>
      </c>
      <c r="J24" s="39">
        <v>0.1303</v>
      </c>
      <c r="K24" s="37" t="s">
        <v>113</v>
      </c>
      <c r="L24" s="18">
        <v>45016</v>
      </c>
    </row>
    <row r="25" spans="1:12" ht="19.5">
      <c r="A25" s="14" t="s">
        <v>59</v>
      </c>
      <c r="B25" s="37">
        <v>2013</v>
      </c>
      <c r="C25" s="37" t="s">
        <v>14</v>
      </c>
      <c r="D25" s="38">
        <v>14400000</v>
      </c>
      <c r="E25" s="38">
        <v>13487945</v>
      </c>
      <c r="F25" s="38">
        <v>12842515</v>
      </c>
      <c r="G25" s="38">
        <v>17365476</v>
      </c>
      <c r="H25" s="38">
        <v>1056299</v>
      </c>
      <c r="I25" s="34" t="s">
        <v>127</v>
      </c>
      <c r="J25" s="39">
        <v>0.15659999999999999</v>
      </c>
      <c r="K25" s="37" t="s">
        <v>114</v>
      </c>
      <c r="L25" s="18">
        <v>45016</v>
      </c>
    </row>
    <row r="26" spans="1:12" ht="19.5">
      <c r="A26" s="14" t="s">
        <v>60</v>
      </c>
      <c r="B26" s="37">
        <v>2013</v>
      </c>
      <c r="C26" s="37" t="s">
        <v>14</v>
      </c>
      <c r="D26" s="38">
        <v>11500000</v>
      </c>
      <c r="E26" s="38">
        <v>10324654</v>
      </c>
      <c r="F26" s="38">
        <v>12883656</v>
      </c>
      <c r="G26" s="38">
        <v>8696438</v>
      </c>
      <c r="H26" s="38">
        <v>1175346</v>
      </c>
      <c r="I26" s="34" t="s">
        <v>127</v>
      </c>
      <c r="J26" s="39">
        <v>0.1694</v>
      </c>
      <c r="K26" s="37" t="s">
        <v>114</v>
      </c>
      <c r="L26" s="18">
        <v>45016</v>
      </c>
    </row>
    <row r="27" spans="1:12" ht="19.5">
      <c r="A27" s="14" t="s">
        <v>61</v>
      </c>
      <c r="B27" s="37">
        <v>2013</v>
      </c>
      <c r="C27" s="37" t="s">
        <v>14</v>
      </c>
      <c r="D27" s="38">
        <v>2900000</v>
      </c>
      <c r="E27" s="38">
        <v>2691200</v>
      </c>
      <c r="F27" s="38">
        <v>2022695</v>
      </c>
      <c r="G27" s="38">
        <v>4391750</v>
      </c>
      <c r="H27" s="38">
        <v>208800</v>
      </c>
      <c r="I27" s="34" t="s">
        <v>127</v>
      </c>
      <c r="J27" s="39">
        <v>0.157</v>
      </c>
      <c r="K27" s="37" t="s">
        <v>114</v>
      </c>
      <c r="L27" s="18">
        <v>45016</v>
      </c>
    </row>
    <row r="28" spans="1:12" ht="19.5">
      <c r="A28" s="14" t="s">
        <v>62</v>
      </c>
      <c r="B28" s="37">
        <v>2014</v>
      </c>
      <c r="C28" s="37" t="s">
        <v>14</v>
      </c>
      <c r="D28" s="38">
        <v>29000000</v>
      </c>
      <c r="E28" s="38">
        <v>26788470</v>
      </c>
      <c r="F28" s="38">
        <v>23266258</v>
      </c>
      <c r="G28" s="38">
        <v>34672291</v>
      </c>
      <c r="H28" s="38">
        <v>2275106</v>
      </c>
      <c r="I28" s="34" t="s">
        <v>127</v>
      </c>
      <c r="J28" s="39">
        <v>0.1605</v>
      </c>
      <c r="K28" s="37" t="s">
        <v>115</v>
      </c>
      <c r="L28" s="18">
        <v>45016</v>
      </c>
    </row>
    <row r="29" spans="1:12" ht="19.5">
      <c r="A29" s="14" t="s">
        <v>63</v>
      </c>
      <c r="B29" s="37">
        <v>2017</v>
      </c>
      <c r="C29" s="37" t="s">
        <v>14</v>
      </c>
      <c r="D29" s="38">
        <v>20000000</v>
      </c>
      <c r="E29" s="38">
        <v>15993131</v>
      </c>
      <c r="F29" s="38">
        <v>4424089</v>
      </c>
      <c r="G29" s="38">
        <v>26539542</v>
      </c>
      <c r="H29" s="38">
        <v>4026640</v>
      </c>
      <c r="I29" s="34" t="s">
        <v>127</v>
      </c>
      <c r="J29" s="39">
        <v>0.22670000000000001</v>
      </c>
      <c r="K29" s="37" t="s">
        <v>73</v>
      </c>
      <c r="L29" s="18">
        <v>45016</v>
      </c>
    </row>
    <row r="30" spans="1:12" ht="19.5">
      <c r="A30" s="14" t="s">
        <v>64</v>
      </c>
      <c r="B30" s="37">
        <v>2018</v>
      </c>
      <c r="C30" s="37" t="s">
        <v>14</v>
      </c>
      <c r="D30" s="38">
        <v>60000000</v>
      </c>
      <c r="E30" s="38">
        <v>46411118</v>
      </c>
      <c r="F30" s="38">
        <v>7569324</v>
      </c>
      <c r="G30" s="38">
        <v>67628301</v>
      </c>
      <c r="H30" s="38">
        <v>13670997</v>
      </c>
      <c r="I30" s="34" t="s">
        <v>127</v>
      </c>
      <c r="J30" s="39">
        <v>0.25569999999999998</v>
      </c>
      <c r="K30" s="37" t="s">
        <v>116</v>
      </c>
      <c r="L30" s="18">
        <v>45016</v>
      </c>
    </row>
    <row r="31" spans="1:12" ht="19.5">
      <c r="A31" s="14" t="s">
        <v>65</v>
      </c>
      <c r="B31" s="37">
        <v>2019</v>
      </c>
      <c r="C31" s="37" t="s">
        <v>14</v>
      </c>
      <c r="D31" s="38">
        <v>25000000</v>
      </c>
      <c r="E31" s="38">
        <v>18489027</v>
      </c>
      <c r="F31" s="38">
        <v>2027095</v>
      </c>
      <c r="G31" s="38">
        <v>23912386</v>
      </c>
      <c r="H31" s="38">
        <v>6511789</v>
      </c>
      <c r="I31" s="34" t="s">
        <v>127</v>
      </c>
      <c r="J31" s="39">
        <v>0.3266</v>
      </c>
      <c r="K31" s="37" t="s">
        <v>117</v>
      </c>
      <c r="L31" s="18">
        <v>45016</v>
      </c>
    </row>
    <row r="32" spans="1:12" ht="19.5">
      <c r="A32" s="14" t="s">
        <v>66</v>
      </c>
      <c r="B32" s="37">
        <v>2021</v>
      </c>
      <c r="C32" s="37" t="s">
        <v>14</v>
      </c>
      <c r="D32" s="38">
        <v>35000000</v>
      </c>
      <c r="E32" s="38">
        <v>12222137</v>
      </c>
      <c r="F32" s="38">
        <v>409726</v>
      </c>
      <c r="G32" s="38">
        <v>12688696</v>
      </c>
      <c r="H32" s="38">
        <v>22778000</v>
      </c>
      <c r="I32" s="34" t="s">
        <v>127</v>
      </c>
      <c r="J32" s="39">
        <v>0.1532</v>
      </c>
      <c r="K32" s="37" t="s">
        <v>118</v>
      </c>
      <c r="L32" s="18">
        <v>45016</v>
      </c>
    </row>
    <row r="33" spans="1:12" ht="19.5">
      <c r="A33" s="14" t="s">
        <v>68</v>
      </c>
      <c r="B33" s="37">
        <v>2009</v>
      </c>
      <c r="C33" s="37" t="s">
        <v>14</v>
      </c>
      <c r="D33" s="38">
        <v>4000000</v>
      </c>
      <c r="E33" s="38">
        <v>4111211</v>
      </c>
      <c r="F33" s="38">
        <v>7304716</v>
      </c>
      <c r="G33" s="38">
        <v>2080036</v>
      </c>
      <c r="H33" s="38">
        <v>162800</v>
      </c>
      <c r="I33" s="34" t="s">
        <v>127</v>
      </c>
      <c r="J33" s="39">
        <v>0.23150000000000001</v>
      </c>
      <c r="K33" s="37" t="s">
        <v>74</v>
      </c>
      <c r="L33" s="18">
        <v>45016</v>
      </c>
    </row>
    <row r="34" spans="1:12" ht="23.25">
      <c r="A34" s="47"/>
      <c r="B34" s="48"/>
      <c r="C34" s="48"/>
      <c r="D34" s="48"/>
      <c r="E34" s="48"/>
      <c r="F34" s="48"/>
      <c r="G34" s="48"/>
      <c r="H34" s="48"/>
      <c r="I34" s="32"/>
    </row>
    <row r="35" spans="1:12" ht="19.5">
      <c r="A35" s="14" t="s">
        <v>67</v>
      </c>
      <c r="B35" s="16"/>
      <c r="C35" s="16" t="s">
        <v>14</v>
      </c>
      <c r="D35" s="34">
        <f>SUM(D4:D33)</f>
        <v>380750000</v>
      </c>
      <c r="E35" s="34">
        <f>SUM(E4:E33)</f>
        <v>319961304</v>
      </c>
      <c r="F35" s="34">
        <f>SUM(F4:F33)</f>
        <v>341571275</v>
      </c>
      <c r="G35" s="34">
        <f>SUM(G4:G33)</f>
        <v>243857812</v>
      </c>
      <c r="H35" s="34">
        <f>SUM(H4:H33)</f>
        <v>64172803</v>
      </c>
      <c r="I35" s="34" t="s">
        <v>127</v>
      </c>
      <c r="J35" s="35">
        <v>0.1177</v>
      </c>
      <c r="K35" s="16" t="s">
        <v>119</v>
      </c>
      <c r="L35" s="17"/>
    </row>
    <row r="40" spans="1:12" ht="23.25">
      <c r="A40" s="40"/>
      <c r="B40" s="40"/>
      <c r="C40" s="40"/>
      <c r="D40" s="40"/>
      <c r="E40" s="40"/>
      <c r="F40" s="40"/>
      <c r="G40" s="40"/>
      <c r="H40" s="40"/>
      <c r="I40" s="29"/>
    </row>
    <row r="102" spans="1:2" ht="18">
      <c r="A102" s="19"/>
      <c r="B102" s="19"/>
    </row>
    <row r="103" spans="1:2" ht="18">
      <c r="A103" s="28"/>
      <c r="B103" s="10"/>
    </row>
    <row r="104" spans="1:2" ht="18">
      <c r="A104" s="10"/>
      <c r="B104" s="10"/>
    </row>
    <row r="105" spans="1:2" ht="18">
      <c r="A105" s="10"/>
      <c r="B105" s="10"/>
    </row>
    <row r="106" spans="1:2" ht="18">
      <c r="A106" s="10"/>
      <c r="B106" s="10"/>
    </row>
    <row r="107" spans="1:2" ht="18">
      <c r="A107" s="10"/>
      <c r="B107" s="10"/>
    </row>
    <row r="108" spans="1:2" ht="18">
      <c r="A108" s="10"/>
      <c r="B108" s="10"/>
    </row>
    <row r="109" spans="1:2" ht="18">
      <c r="A109" s="10"/>
      <c r="B109" s="10"/>
    </row>
    <row r="110" spans="1:2" ht="18">
      <c r="A110" s="10"/>
      <c r="B110" s="10"/>
    </row>
    <row r="111" spans="1:2" ht="18">
      <c r="A111" s="10"/>
      <c r="B111" s="10"/>
    </row>
    <row r="112" spans="1:2" ht="18">
      <c r="A112" s="10"/>
      <c r="B112" s="10"/>
    </row>
  </sheetData>
  <mergeCells count="5">
    <mergeCell ref="I2:L2"/>
    <mergeCell ref="A34:H34"/>
    <mergeCell ref="A2:B2"/>
    <mergeCell ref="C2:D2"/>
    <mergeCell ref="E2:H2"/>
  </mergeCells>
  <phoneticPr fontId="3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15A-BF01-469E-92C9-C1423204BB57}">
  <sheetPr codeName="Sheet5"/>
  <dimension ref="A2:L97"/>
  <sheetViews>
    <sheetView zoomScale="70" zoomScaleNormal="70" workbookViewId="0">
      <selection activeCell="A33" sqref="A33:H33"/>
    </sheetView>
  </sheetViews>
  <sheetFormatPr defaultColWidth="255.375" defaultRowHeight="13.5"/>
  <cols>
    <col min="1" max="1" width="54.625" bestFit="1" customWidth="1"/>
    <col min="2" max="2" width="16.75" bestFit="1" customWidth="1"/>
    <col min="3" max="3" width="12.125" bestFit="1" customWidth="1"/>
    <col min="4" max="4" width="27.125" bestFit="1" customWidth="1"/>
    <col min="5" max="5" width="26.5" bestFit="1" customWidth="1"/>
    <col min="6" max="6" width="22.625" bestFit="1" customWidth="1"/>
    <col min="7" max="7" width="12.875" bestFit="1" customWidth="1"/>
    <col min="8" max="8" width="28.25" bestFit="1" customWidth="1"/>
    <col min="9" max="9" width="28.25" customWidth="1"/>
    <col min="10" max="10" width="16.25" bestFit="1" customWidth="1"/>
    <col min="11" max="11" width="17.625" bestFit="1" customWidth="1"/>
    <col min="12" max="12" width="14" bestFit="1" customWidth="1"/>
  </cols>
  <sheetData>
    <row r="2" spans="1:12" ht="19.5">
      <c r="A2" s="44" t="s">
        <v>0</v>
      </c>
      <c r="B2" s="45"/>
      <c r="C2" s="44" t="s">
        <v>1</v>
      </c>
      <c r="D2" s="45"/>
      <c r="E2" s="44" t="s">
        <v>5</v>
      </c>
      <c r="F2" s="46"/>
      <c r="G2" s="46"/>
      <c r="H2" s="45"/>
      <c r="I2" s="41" t="s">
        <v>2</v>
      </c>
      <c r="J2" s="42"/>
      <c r="K2" s="42"/>
      <c r="L2" s="43"/>
    </row>
    <row r="3" spans="1:12" ht="19.5">
      <c r="A3" s="12" t="s">
        <v>7</v>
      </c>
      <c r="B3" s="13" t="s">
        <v>123</v>
      </c>
      <c r="C3" s="12" t="s">
        <v>8</v>
      </c>
      <c r="D3" s="12" t="s">
        <v>4</v>
      </c>
      <c r="E3" s="12" t="s">
        <v>16</v>
      </c>
      <c r="F3" s="12" t="s">
        <v>9</v>
      </c>
      <c r="G3" s="12" t="s">
        <v>17</v>
      </c>
      <c r="H3" s="12" t="s">
        <v>24</v>
      </c>
      <c r="I3" s="12" t="s">
        <v>125</v>
      </c>
      <c r="J3" s="12" t="s">
        <v>6</v>
      </c>
      <c r="K3" s="12" t="s">
        <v>10</v>
      </c>
      <c r="L3" s="12" t="s">
        <v>11</v>
      </c>
    </row>
    <row r="4" spans="1:12" ht="19.5">
      <c r="A4" s="14" t="s">
        <v>75</v>
      </c>
      <c r="B4" s="16">
        <v>2003</v>
      </c>
      <c r="C4" s="16" t="s">
        <v>14</v>
      </c>
      <c r="D4" s="34">
        <v>16500000</v>
      </c>
      <c r="E4" s="34">
        <v>15592500</v>
      </c>
      <c r="F4" s="34">
        <v>25852136</v>
      </c>
      <c r="G4" s="34">
        <v>55191</v>
      </c>
      <c r="H4" s="34">
        <f>D4-E4</f>
        <v>907500</v>
      </c>
      <c r="I4" s="34" t="s">
        <v>127</v>
      </c>
      <c r="J4" s="35">
        <v>8.6999999999999994E-2</v>
      </c>
      <c r="K4" s="16" t="s">
        <v>95</v>
      </c>
      <c r="L4" s="18">
        <v>45016</v>
      </c>
    </row>
    <row r="5" spans="1:12" ht="19.5">
      <c r="A5" s="14" t="s">
        <v>76</v>
      </c>
      <c r="B5" s="16">
        <v>2003</v>
      </c>
      <c r="C5" s="16" t="s">
        <v>14</v>
      </c>
      <c r="D5" s="34">
        <v>8500000</v>
      </c>
      <c r="E5" s="34">
        <v>8351250</v>
      </c>
      <c r="F5" s="34">
        <v>13213233</v>
      </c>
      <c r="G5" s="34">
        <v>147971</v>
      </c>
      <c r="H5" s="34">
        <f t="shared" ref="H5:H22" si="0">D5-E5</f>
        <v>148750</v>
      </c>
      <c r="I5" s="34" t="s">
        <v>127</v>
      </c>
      <c r="J5" s="35">
        <v>6.6000000000000003E-2</v>
      </c>
      <c r="K5" s="16" t="s">
        <v>96</v>
      </c>
      <c r="L5" s="18">
        <v>45016</v>
      </c>
    </row>
    <row r="6" spans="1:12" ht="19.5">
      <c r="A6" s="14" t="s">
        <v>77</v>
      </c>
      <c r="B6" s="16">
        <v>2003</v>
      </c>
      <c r="C6" s="16" t="s">
        <v>14</v>
      </c>
      <c r="D6" s="34">
        <v>3000000</v>
      </c>
      <c r="E6" s="34">
        <v>2820000</v>
      </c>
      <c r="F6" s="34">
        <v>4009361</v>
      </c>
      <c r="G6" s="34">
        <v>0</v>
      </c>
      <c r="H6" s="34">
        <f t="shared" si="0"/>
        <v>180000</v>
      </c>
      <c r="I6" s="34" t="s">
        <v>127</v>
      </c>
      <c r="J6" s="35">
        <v>5.8999999999999997E-2</v>
      </c>
      <c r="K6" s="16" t="s">
        <v>97</v>
      </c>
      <c r="L6" s="18">
        <v>45016</v>
      </c>
    </row>
    <row r="7" spans="1:12" ht="19.5">
      <c r="A7" s="14" t="s">
        <v>78</v>
      </c>
      <c r="B7" s="16">
        <v>2006</v>
      </c>
      <c r="C7" s="16" t="s">
        <v>14</v>
      </c>
      <c r="D7" s="34">
        <v>12000000</v>
      </c>
      <c r="E7" s="34">
        <v>11640000</v>
      </c>
      <c r="F7" s="34">
        <v>19648416</v>
      </c>
      <c r="G7" s="34">
        <v>973384</v>
      </c>
      <c r="H7" s="34">
        <f t="shared" si="0"/>
        <v>360000</v>
      </c>
      <c r="I7" s="34" t="s">
        <v>127</v>
      </c>
      <c r="J7" s="35">
        <v>0.10100000000000001</v>
      </c>
      <c r="K7" s="16" t="s">
        <v>98</v>
      </c>
      <c r="L7" s="18">
        <v>45016</v>
      </c>
    </row>
    <row r="8" spans="1:12" ht="19.5">
      <c r="A8" s="14" t="s">
        <v>79</v>
      </c>
      <c r="B8" s="16">
        <v>2006</v>
      </c>
      <c r="C8" s="16" t="s">
        <v>14</v>
      </c>
      <c r="D8" s="34">
        <v>1900000</v>
      </c>
      <c r="E8" s="34">
        <v>1824000</v>
      </c>
      <c r="F8" s="34">
        <v>2345826</v>
      </c>
      <c r="G8" s="34">
        <v>92969</v>
      </c>
      <c r="H8" s="34">
        <f t="shared" si="0"/>
        <v>76000</v>
      </c>
      <c r="I8" s="34" t="s">
        <v>127</v>
      </c>
      <c r="J8" s="35">
        <v>6.5000000000000002E-2</v>
      </c>
      <c r="K8" s="16" t="s">
        <v>25</v>
      </c>
      <c r="L8" s="18">
        <v>45016</v>
      </c>
    </row>
    <row r="9" spans="1:12" ht="19.5">
      <c r="A9" s="14" t="s">
        <v>80</v>
      </c>
      <c r="B9" s="16">
        <v>2006</v>
      </c>
      <c r="C9" s="16" t="s">
        <v>14</v>
      </c>
      <c r="D9" s="34">
        <v>4600000</v>
      </c>
      <c r="E9" s="34">
        <v>4508000</v>
      </c>
      <c r="F9" s="34">
        <v>8195571</v>
      </c>
      <c r="G9" s="34">
        <v>1397413</v>
      </c>
      <c r="H9" s="34">
        <f t="shared" si="0"/>
        <v>92000</v>
      </c>
      <c r="I9" s="34" t="s">
        <v>127</v>
      </c>
      <c r="J9" s="35">
        <v>0.109</v>
      </c>
      <c r="K9" s="16" t="s">
        <v>99</v>
      </c>
      <c r="L9" s="18">
        <v>45016</v>
      </c>
    </row>
    <row r="10" spans="1:12" ht="19.5">
      <c r="A10" s="14" t="s">
        <v>81</v>
      </c>
      <c r="B10" s="16">
        <v>2008</v>
      </c>
      <c r="C10" s="16" t="s">
        <v>14</v>
      </c>
      <c r="D10" s="34">
        <v>23000000</v>
      </c>
      <c r="E10" s="34">
        <v>22655000</v>
      </c>
      <c r="F10" s="34">
        <v>18063003</v>
      </c>
      <c r="G10" s="34">
        <v>14889344</v>
      </c>
      <c r="H10" s="34">
        <f t="shared" si="0"/>
        <v>345000</v>
      </c>
      <c r="I10" s="34" t="s">
        <v>127</v>
      </c>
      <c r="J10" s="35">
        <v>4.5999999999999999E-2</v>
      </c>
      <c r="K10" s="16" t="s">
        <v>26</v>
      </c>
      <c r="L10" s="18">
        <v>45016</v>
      </c>
    </row>
    <row r="11" spans="1:12" ht="19.5">
      <c r="A11" s="14" t="s">
        <v>82</v>
      </c>
      <c r="B11" s="16">
        <v>2011</v>
      </c>
      <c r="C11" s="16" t="s">
        <v>14</v>
      </c>
      <c r="D11" s="34">
        <v>11000000</v>
      </c>
      <c r="E11" s="34">
        <v>10450000</v>
      </c>
      <c r="F11" s="34">
        <v>19727142</v>
      </c>
      <c r="G11" s="34">
        <v>14147687</v>
      </c>
      <c r="H11" s="34">
        <f t="shared" si="0"/>
        <v>550000</v>
      </c>
      <c r="I11" s="34" t="s">
        <v>127</v>
      </c>
      <c r="J11" s="35">
        <v>0.21199999999999999</v>
      </c>
      <c r="K11" s="16" t="s">
        <v>100</v>
      </c>
      <c r="L11" s="18">
        <v>45016</v>
      </c>
    </row>
    <row r="12" spans="1:12" ht="19.5">
      <c r="A12" s="14" t="s">
        <v>83</v>
      </c>
      <c r="B12" s="16">
        <v>2011</v>
      </c>
      <c r="C12" s="16" t="s">
        <v>14</v>
      </c>
      <c r="D12" s="34">
        <v>22000000</v>
      </c>
      <c r="E12" s="34">
        <v>18755000</v>
      </c>
      <c r="F12" s="34">
        <v>26913233</v>
      </c>
      <c r="G12" s="34">
        <v>14204809</v>
      </c>
      <c r="H12" s="34">
        <f t="shared" si="0"/>
        <v>3245000</v>
      </c>
      <c r="I12" s="34" t="s">
        <v>127</v>
      </c>
      <c r="J12" s="35">
        <v>0.17599999999999999</v>
      </c>
      <c r="K12" s="16" t="s">
        <v>101</v>
      </c>
      <c r="L12" s="18">
        <v>45016</v>
      </c>
    </row>
    <row r="13" spans="1:12" ht="19.5">
      <c r="A13" s="14" t="s">
        <v>84</v>
      </c>
      <c r="B13" s="16">
        <v>2011</v>
      </c>
      <c r="C13" s="16" t="s">
        <v>14</v>
      </c>
      <c r="D13" s="34">
        <v>3500000</v>
      </c>
      <c r="E13" s="34">
        <v>2975000</v>
      </c>
      <c r="F13" s="34">
        <v>3230799</v>
      </c>
      <c r="G13" s="34">
        <v>1739317</v>
      </c>
      <c r="H13" s="34">
        <f t="shared" si="0"/>
        <v>525000</v>
      </c>
      <c r="I13" s="34" t="s">
        <v>127</v>
      </c>
      <c r="J13" s="35">
        <v>0.122</v>
      </c>
      <c r="K13" s="16" t="s">
        <v>95</v>
      </c>
      <c r="L13" s="18">
        <v>45016</v>
      </c>
    </row>
    <row r="14" spans="1:12" ht="19.5">
      <c r="A14" s="14" t="s">
        <v>85</v>
      </c>
      <c r="B14" s="16">
        <v>2012</v>
      </c>
      <c r="C14" s="16" t="s">
        <v>14</v>
      </c>
      <c r="D14" s="34">
        <v>32000000</v>
      </c>
      <c r="E14" s="34">
        <v>30560000</v>
      </c>
      <c r="F14" s="34">
        <v>25828582</v>
      </c>
      <c r="G14" s="34">
        <v>29779589</v>
      </c>
      <c r="H14" s="34">
        <f t="shared" si="0"/>
        <v>1440000</v>
      </c>
      <c r="I14" s="34" t="s">
        <v>127</v>
      </c>
      <c r="J14" s="35">
        <v>0.13700000000000001</v>
      </c>
      <c r="K14" s="16" t="s">
        <v>98</v>
      </c>
      <c r="L14" s="18">
        <v>45016</v>
      </c>
    </row>
    <row r="15" spans="1:12" ht="19.5">
      <c r="A15" s="14" t="s">
        <v>86</v>
      </c>
      <c r="B15" s="16">
        <v>2014</v>
      </c>
      <c r="C15" s="16" t="s">
        <v>14</v>
      </c>
      <c r="D15" s="34">
        <v>18500000</v>
      </c>
      <c r="E15" s="34">
        <v>16465000</v>
      </c>
      <c r="F15" s="34">
        <v>16447002</v>
      </c>
      <c r="G15" s="34">
        <v>17400276</v>
      </c>
      <c r="H15" s="34">
        <f t="shared" si="0"/>
        <v>2035000</v>
      </c>
      <c r="I15" s="34" t="s">
        <v>127</v>
      </c>
      <c r="J15" s="35">
        <v>0.18099999999999999</v>
      </c>
      <c r="K15" s="16" t="s">
        <v>99</v>
      </c>
      <c r="L15" s="18">
        <v>45016</v>
      </c>
    </row>
    <row r="16" spans="1:12" ht="19.5">
      <c r="A16" s="14" t="s">
        <v>87</v>
      </c>
      <c r="B16" s="16">
        <v>2017</v>
      </c>
      <c r="C16" s="16" t="s">
        <v>14</v>
      </c>
      <c r="D16" s="34">
        <v>40000000</v>
      </c>
      <c r="E16" s="34">
        <v>29900000</v>
      </c>
      <c r="F16" s="34">
        <v>6806313</v>
      </c>
      <c r="G16" s="34">
        <v>38631179</v>
      </c>
      <c r="H16" s="34">
        <f t="shared" si="0"/>
        <v>10100000</v>
      </c>
      <c r="I16" s="34" t="s">
        <v>127</v>
      </c>
      <c r="J16" s="35">
        <v>0.21199999999999999</v>
      </c>
      <c r="K16" s="16" t="s">
        <v>26</v>
      </c>
      <c r="L16" s="18">
        <v>45016</v>
      </c>
    </row>
    <row r="17" spans="1:12" ht="19.5">
      <c r="A17" s="14" t="s">
        <v>88</v>
      </c>
      <c r="B17" s="16">
        <v>2018</v>
      </c>
      <c r="C17" s="16" t="s">
        <v>14</v>
      </c>
      <c r="D17" s="34">
        <v>50000000</v>
      </c>
      <c r="E17" s="34">
        <v>36055000</v>
      </c>
      <c r="F17" s="34">
        <v>11389116</v>
      </c>
      <c r="G17" s="34">
        <v>47016614</v>
      </c>
      <c r="H17" s="34">
        <f t="shared" si="0"/>
        <v>13945000</v>
      </c>
      <c r="I17" s="34" t="s">
        <v>127</v>
      </c>
      <c r="J17" s="35">
        <v>0.316</v>
      </c>
      <c r="K17" s="16" t="s">
        <v>96</v>
      </c>
      <c r="L17" s="18">
        <v>45016</v>
      </c>
    </row>
    <row r="18" spans="1:12" ht="19.5">
      <c r="A18" s="14" t="s">
        <v>89</v>
      </c>
      <c r="B18" s="16">
        <v>2021</v>
      </c>
      <c r="C18" s="16" t="s">
        <v>14</v>
      </c>
      <c r="D18" s="34">
        <v>60000000</v>
      </c>
      <c r="E18" s="34">
        <v>15000000</v>
      </c>
      <c r="F18" s="34">
        <v>885236</v>
      </c>
      <c r="G18" s="34">
        <v>17849334</v>
      </c>
      <c r="H18" s="34">
        <f t="shared" si="0"/>
        <v>45000000</v>
      </c>
      <c r="I18" s="34" t="s">
        <v>127</v>
      </c>
      <c r="J18" s="35">
        <v>0.45500000000000002</v>
      </c>
      <c r="K18" s="16" t="s">
        <v>35</v>
      </c>
      <c r="L18" s="18">
        <v>45016</v>
      </c>
    </row>
    <row r="19" spans="1:12" ht="19.5">
      <c r="A19" s="14" t="s">
        <v>90</v>
      </c>
      <c r="B19" s="16">
        <v>2022</v>
      </c>
      <c r="C19" s="16" t="s">
        <v>14</v>
      </c>
      <c r="D19" s="34">
        <v>60000000</v>
      </c>
      <c r="E19" s="34">
        <v>10080000</v>
      </c>
      <c r="F19" s="34">
        <v>0</v>
      </c>
      <c r="G19" s="34">
        <v>10728219</v>
      </c>
      <c r="H19" s="34">
        <f t="shared" si="0"/>
        <v>49920000</v>
      </c>
      <c r="I19" s="34" t="s">
        <v>127</v>
      </c>
      <c r="J19" s="35">
        <v>0.10199999999999999</v>
      </c>
      <c r="K19" s="16" t="s">
        <v>120</v>
      </c>
      <c r="L19" s="18">
        <v>45016</v>
      </c>
    </row>
    <row r="20" spans="1:12" ht="19.5">
      <c r="A20" s="14" t="s">
        <v>91</v>
      </c>
      <c r="B20" s="16">
        <v>2004</v>
      </c>
      <c r="C20" s="16" t="s">
        <v>94</v>
      </c>
      <c r="D20" s="34">
        <v>9000000</v>
      </c>
      <c r="E20" s="34">
        <v>8685000</v>
      </c>
      <c r="F20" s="34">
        <v>15047378</v>
      </c>
      <c r="G20" s="34">
        <v>96054</v>
      </c>
      <c r="H20" s="34">
        <f t="shared" si="0"/>
        <v>315000</v>
      </c>
      <c r="I20" s="34" t="s">
        <v>127</v>
      </c>
      <c r="J20" s="35">
        <v>0.113</v>
      </c>
      <c r="K20" s="16" t="s">
        <v>95</v>
      </c>
      <c r="L20" s="18">
        <v>45016</v>
      </c>
    </row>
    <row r="21" spans="1:12" ht="19.5">
      <c r="A21" s="14" t="s">
        <v>92</v>
      </c>
      <c r="B21" s="16">
        <v>2005</v>
      </c>
      <c r="C21" s="16" t="s">
        <v>94</v>
      </c>
      <c r="D21" s="34">
        <v>23400000</v>
      </c>
      <c r="E21" s="34">
        <v>22464000</v>
      </c>
      <c r="F21" s="34">
        <v>37020333</v>
      </c>
      <c r="G21" s="34">
        <v>149667</v>
      </c>
      <c r="H21" s="34">
        <f t="shared" si="0"/>
        <v>936000</v>
      </c>
      <c r="I21" s="34" t="s">
        <v>127</v>
      </c>
      <c r="J21" s="35">
        <v>0.08</v>
      </c>
      <c r="K21" s="16" t="s">
        <v>95</v>
      </c>
      <c r="L21" s="18">
        <v>45016</v>
      </c>
    </row>
    <row r="22" spans="1:12" ht="19.5">
      <c r="A22" s="14" t="s">
        <v>93</v>
      </c>
      <c r="B22" s="16">
        <v>2009</v>
      </c>
      <c r="C22" s="16" t="s">
        <v>94</v>
      </c>
      <c r="D22" s="34">
        <v>22000000</v>
      </c>
      <c r="E22" s="34">
        <v>20900000</v>
      </c>
      <c r="F22" s="34">
        <v>31892399</v>
      </c>
      <c r="G22" s="34">
        <v>13165009</v>
      </c>
      <c r="H22" s="34">
        <f t="shared" si="0"/>
        <v>1100000</v>
      </c>
      <c r="I22" s="34" t="s">
        <v>127</v>
      </c>
      <c r="J22" s="35">
        <v>0.14199999999999999</v>
      </c>
      <c r="K22" s="16" t="s">
        <v>101</v>
      </c>
      <c r="L22" s="18">
        <v>45016</v>
      </c>
    </row>
    <row r="24" spans="1:12" ht="19.5">
      <c r="A24" s="14" t="s">
        <v>67</v>
      </c>
      <c r="B24" s="16"/>
      <c r="C24" s="16" t="s">
        <v>14</v>
      </c>
      <c r="D24" s="34">
        <v>436865488</v>
      </c>
      <c r="E24" s="34">
        <v>305447989</v>
      </c>
      <c r="F24" s="34">
        <v>302032194</v>
      </c>
      <c r="G24" s="34">
        <v>223589187</v>
      </c>
      <c r="H24" s="34">
        <f>D24-E24</f>
        <v>131417499</v>
      </c>
      <c r="I24" s="34" t="s">
        <v>127</v>
      </c>
      <c r="J24" s="35">
        <v>0.108</v>
      </c>
      <c r="K24" s="16" t="s">
        <v>121</v>
      </c>
      <c r="L24" s="17"/>
    </row>
    <row r="26" spans="1:12" ht="13.5" customHeight="1">
      <c r="A26" s="50" t="s">
        <v>27</v>
      </c>
      <c r="B26" s="50"/>
      <c r="C26" s="50"/>
      <c r="D26" s="50"/>
      <c r="E26" s="50"/>
      <c r="F26" s="50"/>
      <c r="G26" s="50"/>
      <c r="H26" s="50"/>
      <c r="I26" s="50"/>
      <c r="J26" s="50"/>
      <c r="K26" s="50"/>
      <c r="L26" s="50"/>
    </row>
    <row r="27" spans="1:12" ht="13.5" customHeight="1">
      <c r="A27" s="50"/>
      <c r="B27" s="50"/>
      <c r="C27" s="50"/>
      <c r="D27" s="50"/>
      <c r="E27" s="50"/>
      <c r="F27" s="50"/>
      <c r="G27" s="50"/>
      <c r="H27" s="50"/>
      <c r="I27" s="50"/>
      <c r="J27" s="50"/>
      <c r="K27" s="50"/>
      <c r="L27" s="50"/>
    </row>
    <row r="28" spans="1:12" ht="13.5" customHeight="1">
      <c r="A28" s="50"/>
      <c r="B28" s="50"/>
      <c r="C28" s="50"/>
      <c r="D28" s="50"/>
      <c r="E28" s="50"/>
      <c r="F28" s="50"/>
      <c r="G28" s="50"/>
      <c r="H28" s="50"/>
      <c r="I28" s="50"/>
      <c r="J28" s="50"/>
      <c r="K28" s="50"/>
      <c r="L28" s="50"/>
    </row>
    <row r="29" spans="1:12" ht="13.5" customHeight="1">
      <c r="A29" s="50"/>
      <c r="B29" s="50"/>
      <c r="C29" s="50"/>
      <c r="D29" s="50"/>
      <c r="E29" s="50"/>
      <c r="F29" s="50"/>
      <c r="G29" s="50"/>
      <c r="H29" s="50"/>
      <c r="I29" s="50"/>
      <c r="J29" s="50"/>
      <c r="K29" s="50"/>
      <c r="L29" s="50"/>
    </row>
    <row r="30" spans="1:12" ht="24.95" customHeight="1">
      <c r="A30" s="50"/>
      <c r="B30" s="50"/>
      <c r="C30" s="50"/>
      <c r="D30" s="50"/>
      <c r="E30" s="50"/>
      <c r="F30" s="50"/>
      <c r="G30" s="50"/>
      <c r="H30" s="50"/>
      <c r="I30" s="50"/>
      <c r="J30" s="50"/>
      <c r="K30" s="50"/>
      <c r="L30" s="50"/>
    </row>
    <row r="31" spans="1:12" ht="25.5">
      <c r="A31" s="31"/>
      <c r="B31" s="31"/>
      <c r="C31" s="31"/>
      <c r="D31" s="31"/>
      <c r="E31" s="31"/>
      <c r="F31" s="31"/>
      <c r="G31" s="31"/>
      <c r="H31" s="31"/>
      <c r="I31" s="31"/>
      <c r="J31" s="31"/>
      <c r="K31" s="31"/>
      <c r="L31" s="31"/>
    </row>
    <row r="33" spans="1:9" ht="23.25">
      <c r="A33" s="40"/>
      <c r="B33" s="40"/>
      <c r="C33" s="40"/>
      <c r="D33" s="40"/>
      <c r="E33" s="40"/>
      <c r="F33" s="40"/>
      <c r="G33" s="40"/>
      <c r="H33" s="40"/>
      <c r="I33" s="29"/>
    </row>
    <row r="46" spans="1:9" ht="23.25">
      <c r="B46" s="47"/>
      <c r="C46" s="51"/>
      <c r="D46" s="51"/>
      <c r="E46" s="51"/>
      <c r="F46" s="51"/>
      <c r="G46" s="51"/>
      <c r="H46" s="51"/>
      <c r="I46" s="33"/>
    </row>
    <row r="57" spans="1:12" ht="23.25">
      <c r="E57" s="47"/>
      <c r="F57" s="51"/>
      <c r="G57" s="51"/>
      <c r="H57" s="51"/>
      <c r="I57" s="51"/>
      <c r="J57" s="51"/>
      <c r="K57" s="51"/>
      <c r="L57" s="51"/>
    </row>
    <row r="59" spans="1:12">
      <c r="A59" s="15"/>
    </row>
    <row r="60" spans="1:12">
      <c r="A60" s="15"/>
    </row>
    <row r="61" spans="1:12">
      <c r="A61" s="15"/>
    </row>
    <row r="62" spans="1:12">
      <c r="A62" s="15"/>
    </row>
    <row r="63" spans="1:12">
      <c r="A63" s="15"/>
    </row>
    <row r="64" spans="1:12">
      <c r="A64" s="49"/>
      <c r="B64" s="49"/>
      <c r="C64" s="49"/>
      <c r="D64" s="49"/>
      <c r="E64" s="49"/>
      <c r="F64" s="49"/>
      <c r="G64" s="49"/>
      <c r="H64" s="49"/>
      <c r="I64" s="49"/>
      <c r="J64" s="49"/>
      <c r="K64" s="49"/>
      <c r="L64" s="49"/>
    </row>
    <row r="65" spans="1:1">
      <c r="A65" s="15"/>
    </row>
    <row r="66" spans="1:1">
      <c r="A66" s="15"/>
    </row>
    <row r="87" spans="1:2" ht="18">
      <c r="A87" s="19" t="s">
        <v>29</v>
      </c>
      <c r="B87" s="19" t="s">
        <v>30</v>
      </c>
    </row>
    <row r="88" spans="1:2" ht="18">
      <c r="A88" s="28" t="s">
        <v>3</v>
      </c>
      <c r="B88" s="10" t="s">
        <v>102</v>
      </c>
    </row>
    <row r="89" spans="1:2" ht="18">
      <c r="A89" s="10" t="s">
        <v>8</v>
      </c>
      <c r="B89" s="10" t="s">
        <v>103</v>
      </c>
    </row>
    <row r="90" spans="1:2" ht="18">
      <c r="A90" s="10" t="s">
        <v>28</v>
      </c>
      <c r="B90" s="10" t="s">
        <v>104</v>
      </c>
    </row>
    <row r="91" spans="1:2" ht="18">
      <c r="A91" s="10" t="s">
        <v>16</v>
      </c>
      <c r="B91" s="10" t="s">
        <v>105</v>
      </c>
    </row>
    <row r="92" spans="1:2" ht="18">
      <c r="A92" s="10" t="s">
        <v>22</v>
      </c>
      <c r="B92" s="10" t="s">
        <v>106</v>
      </c>
    </row>
    <row r="93" spans="1:2" ht="18">
      <c r="A93" s="10" t="s">
        <v>17</v>
      </c>
      <c r="B93" s="10" t="s">
        <v>107</v>
      </c>
    </row>
    <row r="94" spans="1:2" ht="18">
      <c r="A94" s="10" t="s">
        <v>21</v>
      </c>
      <c r="B94" s="10" t="s">
        <v>108</v>
      </c>
    </row>
    <row r="95" spans="1:2" ht="18">
      <c r="A95" s="10" t="s">
        <v>31</v>
      </c>
      <c r="B95" s="10" t="s">
        <v>109</v>
      </c>
    </row>
    <row r="96" spans="1:2" ht="18">
      <c r="A96" s="10" t="s">
        <v>32</v>
      </c>
      <c r="B96" s="10" t="s">
        <v>110</v>
      </c>
    </row>
    <row r="97" spans="1:2" ht="18">
      <c r="A97" s="10" t="s">
        <v>33</v>
      </c>
      <c r="B97" s="10" t="s">
        <v>34</v>
      </c>
    </row>
  </sheetData>
  <mergeCells count="8">
    <mergeCell ref="A2:B2"/>
    <mergeCell ref="C2:D2"/>
    <mergeCell ref="E2:H2"/>
    <mergeCell ref="A64:L64"/>
    <mergeCell ref="A26:L30"/>
    <mergeCell ref="B46:H46"/>
    <mergeCell ref="E57:L57"/>
    <mergeCell ref="I2:L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8DBE-2517-4790-A8B6-94C0A1C8F5E3}">
  <dimension ref="A2:K47"/>
  <sheetViews>
    <sheetView zoomScale="85" zoomScaleNormal="85" workbookViewId="0">
      <selection activeCell="F24" sqref="F24"/>
    </sheetView>
  </sheetViews>
  <sheetFormatPr defaultRowHeight="13.5"/>
  <cols>
    <col min="1" max="1" width="39" bestFit="1" customWidth="1"/>
    <col min="2" max="2" width="13.625" bestFit="1" customWidth="1"/>
    <col min="3" max="3" width="9.75" bestFit="1" customWidth="1"/>
    <col min="4" max="4" width="22.75" bestFit="1" customWidth="1"/>
    <col min="5" max="5" width="12.125" bestFit="1" customWidth="1"/>
    <col min="6" max="6" width="12.375" bestFit="1" customWidth="1"/>
    <col min="7" max="7" width="13.5" bestFit="1" customWidth="1"/>
    <col min="8" max="8" width="24.125" bestFit="1" customWidth="1"/>
    <col min="9" max="9" width="11.75" bestFit="1" customWidth="1"/>
    <col min="10" max="10" width="24.125" bestFit="1" customWidth="1"/>
    <col min="11" max="11" width="10.75" bestFit="1" customWidth="1"/>
  </cols>
  <sheetData>
    <row r="2" spans="1:11" ht="19.5">
      <c r="A2" s="44" t="s">
        <v>0</v>
      </c>
      <c r="B2" s="45"/>
      <c r="C2" s="44" t="s">
        <v>1</v>
      </c>
      <c r="D2" s="45"/>
      <c r="E2" s="44" t="s">
        <v>5</v>
      </c>
      <c r="F2" s="46"/>
      <c r="G2" s="46"/>
      <c r="H2" s="45"/>
      <c r="I2" s="41" t="s">
        <v>2</v>
      </c>
      <c r="J2" s="42"/>
      <c r="K2" s="43"/>
    </row>
    <row r="3" spans="1:11" ht="19.5">
      <c r="A3" s="12" t="s">
        <v>7</v>
      </c>
      <c r="B3" s="13" t="s">
        <v>123</v>
      </c>
      <c r="C3" s="13" t="s">
        <v>8</v>
      </c>
      <c r="D3" s="13" t="s">
        <v>4</v>
      </c>
      <c r="E3" s="13" t="s">
        <v>16</v>
      </c>
      <c r="F3" s="13" t="s">
        <v>22</v>
      </c>
      <c r="G3" s="13" t="s">
        <v>17</v>
      </c>
      <c r="H3" s="12" t="s">
        <v>24</v>
      </c>
      <c r="I3" s="12" t="s">
        <v>125</v>
      </c>
      <c r="J3" s="13" t="s">
        <v>124</v>
      </c>
      <c r="K3" s="13" t="s">
        <v>11</v>
      </c>
    </row>
    <row r="4" spans="1:11" ht="19.5">
      <c r="A4" s="14" t="s">
        <v>122</v>
      </c>
      <c r="B4" s="16">
        <v>2023</v>
      </c>
      <c r="C4" s="16" t="s">
        <v>12</v>
      </c>
      <c r="D4" s="34">
        <v>230000000</v>
      </c>
      <c r="E4" s="34">
        <v>230000000</v>
      </c>
      <c r="F4" s="34">
        <v>0</v>
      </c>
      <c r="G4" s="34">
        <v>234104194.97</v>
      </c>
      <c r="H4" s="34">
        <f>D4-E4</f>
        <v>0</v>
      </c>
      <c r="I4" s="34" t="s">
        <v>126</v>
      </c>
      <c r="J4" s="35">
        <v>1.78E-2</v>
      </c>
      <c r="K4" s="18">
        <v>45016</v>
      </c>
    </row>
    <row r="7" spans="1:11" ht="23.25">
      <c r="A7" s="40"/>
      <c r="B7" s="40"/>
      <c r="C7" s="40"/>
      <c r="D7" s="40"/>
      <c r="E7" s="40"/>
      <c r="F7" s="40"/>
      <c r="G7" s="40"/>
      <c r="H7" s="40"/>
      <c r="I7" s="29"/>
    </row>
    <row r="37" spans="1:2" ht="18">
      <c r="A37" s="19"/>
      <c r="B37" s="19"/>
    </row>
    <row r="38" spans="1:2" ht="18">
      <c r="A38" s="28"/>
      <c r="B38" s="10"/>
    </row>
    <row r="39" spans="1:2" ht="18">
      <c r="A39" s="10"/>
      <c r="B39" s="10"/>
    </row>
    <row r="40" spans="1:2" ht="18">
      <c r="A40" s="10"/>
      <c r="B40" s="10"/>
    </row>
    <row r="41" spans="1:2" ht="18">
      <c r="A41" s="10"/>
      <c r="B41" s="10"/>
    </row>
    <row r="42" spans="1:2" ht="18">
      <c r="A42" s="10"/>
      <c r="B42" s="10"/>
    </row>
    <row r="43" spans="1:2" ht="18">
      <c r="A43" s="10"/>
      <c r="B43" s="10"/>
    </row>
    <row r="44" spans="1:2" ht="18">
      <c r="A44" s="10"/>
      <c r="B44" s="10"/>
    </row>
    <row r="45" spans="1:2" ht="18">
      <c r="A45" s="10"/>
      <c r="B45" s="10"/>
    </row>
    <row r="46" spans="1:2" ht="18">
      <c r="A46" s="10"/>
      <c r="B46" s="10"/>
    </row>
    <row r="47" spans="1:2" ht="18">
      <c r="A47" s="10"/>
      <c r="B47" s="10"/>
    </row>
  </sheetData>
  <mergeCells count="4">
    <mergeCell ref="I2:K2"/>
    <mergeCell ref="A2:B2"/>
    <mergeCell ref="C2:D2"/>
    <mergeCell ref="E2: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PresentationFormat>ac7371d7-d2a6-4a6b-9a85-4ddbe4091ee9</PresentationFormat>
  <ScaleCrop>false</ScaleCrop>
  <HeadingPairs>
    <vt:vector size="2" baseType="variant">
      <vt:variant>
        <vt:lpstr>Worksheets</vt:lpstr>
      </vt:variant>
      <vt:variant>
        <vt:i4>7</vt:i4>
      </vt:variant>
    </vt:vector>
  </HeadingPairs>
  <TitlesOfParts>
    <vt:vector size="7" baseType="lpstr">
      <vt:lpstr>UBS Infrastructure 31 Mar 23</vt:lpstr>
      <vt:lpstr>Pantheon 31 Mar 23</vt:lpstr>
      <vt:lpstr>M&amp;G RED 31 Mar 23</vt:lpstr>
      <vt:lpstr>Infracapital 31 Mar 23</vt:lpstr>
      <vt:lpstr>Adams Street 31 Mar 23</vt:lpstr>
      <vt:lpstr>HarbourVest 31 Mar 23</vt:lpstr>
      <vt:lpstr>IFM 31 Mar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2023-09-21T10:24:18Z</dcterms:created>
  <dcterms:modified xsi:type="dcterms:W3CDTF">2023-09-21T10:24:38Z</dcterms:modified>
</cp:coreProperties>
</file>